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7"/>
  <workbookPr date1904="1" codeName="DieseArbeitsmappe"/>
  <workbookProtection workbookAlgorithmName="SHA-512" workbookHashValue="lSxrEoHdu9NC6psXvfjkoItdsRSBqBFu8tLl4L7lMVXAloTfmPG4l+sYVZr4YgncmswoJWdFKyJoKhqHViEwDA==" workbookSpinCount="100000" workbookSaltValue="LhSTdXS+KiCpYARE4hQfRA==" lockStructure="1"/>
  <bookViews>
    <workbookView xWindow="0" yWindow="500" windowWidth="28800" windowHeight="16300" tabRatio="500" activeTab="0"/>
  </bookViews>
  <sheets>
    <sheet name="Übersicht Förderebene und Jahr" sheetId="11" r:id="rId1"/>
    <sheet name="2017" sheetId="3" r:id="rId2"/>
    <sheet name="2018" sheetId="4" r:id="rId3"/>
    <sheet name="2019" sheetId="5" r:id="rId4"/>
    <sheet name="2020" sheetId="6" r:id="rId5"/>
    <sheet name="2021" sheetId="7" r:id="rId6"/>
    <sheet name="2022" sheetId="12" r:id="rId7"/>
    <sheet name="Tabelle1" sheetId="10" state="hidden" r:id="rId8"/>
  </sheets>
  <definedNames/>
  <calcPr calcId="191029"/>
  <extLst/>
</workbook>
</file>

<file path=xl/sharedStrings.xml><?xml version="1.0" encoding="utf-8"?>
<sst xmlns="http://schemas.openxmlformats.org/spreadsheetml/2006/main" count="193" uniqueCount="45">
  <si>
    <t>Anzahl</t>
  </si>
  <si>
    <t xml:space="preserve">Anzahl </t>
  </si>
  <si>
    <t>in 3 BL</t>
  </si>
  <si>
    <t>unbekannt</t>
  </si>
  <si>
    <t>---</t>
  </si>
  <si>
    <t>* Quelle: Verband der Ersatzkassen</t>
  </si>
  <si>
    <t>Kassenartenübergreifende Förderung Gemeinschaftsförderung (pauschale Mittel)*</t>
  </si>
  <si>
    <t>Weitere Aktivitäten**</t>
  </si>
  <si>
    <t>Kassenindividuelle Förderung (Projektförderung)***</t>
  </si>
  <si>
    <t>***Eigene Berechnung NAKOS</t>
  </si>
  <si>
    <t>****gemäß KJ 1</t>
  </si>
  <si>
    <t>Selbsthilfegruppen</t>
  </si>
  <si>
    <t>Selbsthilfekontaktstellen</t>
  </si>
  <si>
    <t>Selbsthilfeorganisationen in den Ländern</t>
  </si>
  <si>
    <t>Selbsthilfeorganisationen auf Bundesebene</t>
  </si>
  <si>
    <t>Selbsthilfegruppen, Selbsthilfeorganisationen, Selbsthifekontaktstellen</t>
  </si>
  <si>
    <t>**Zuschüsse der Krankenkassen/-verbände für projektbezogenen Vorhaben sowie für weitere Aktiväten/Maßnahmen, die der gesundheitsbezogenen Selbsthilfe im Bundesland zugute kommen</t>
  </si>
  <si>
    <t>in 9 BL</t>
  </si>
  <si>
    <t>Ausgaben Insgesamt****</t>
  </si>
  <si>
    <t>in 5 BL</t>
  </si>
  <si>
    <t>in 7 BL</t>
  </si>
  <si>
    <t>in 11 BL und Bundesebene</t>
  </si>
  <si>
    <t xml:space="preserve">Ausreichung von Fördermitteln durch die Krankenkassen nach § 20h SGB V </t>
  </si>
  <si>
    <t>Förderung in €</t>
  </si>
  <si>
    <t>Summe pauschale Mittel</t>
  </si>
  <si>
    <t>Veränderung ggü. Vorjahr in %</t>
  </si>
  <si>
    <t>Veränderung ggü. Vorjahr in € absolut</t>
  </si>
  <si>
    <t>Ausreichung von Fördermitteln durch die Krankenkassen nach § 20h SGB V</t>
  </si>
  <si>
    <t>Anteil an Gemeinschaftsförderung in %</t>
  </si>
  <si>
    <t>Anteil an Gesamtförderung  in %</t>
  </si>
  <si>
    <t>Kassenindividuelle Projektförderung</t>
  </si>
  <si>
    <t>Gesamtfördersumme</t>
  </si>
  <si>
    <t>Anzeigen?</t>
  </si>
  <si>
    <t>Jahr</t>
  </si>
  <si>
    <t>Kassenindividuelle Projektförderung**</t>
  </si>
  <si>
    <t>** Eigene Berechnung der NAKOS</t>
  </si>
  <si>
    <t>***Zuschüsse der Krankenkassen/-verbände für projektbezogenen Vorhaben sowie für weitere Aktiväten/Maßnahmen, die der gesundheitsbezogenen Selbsthilfe im Bundesland zugute kommen</t>
  </si>
  <si>
    <t>Weitere Aktivitäten***</t>
  </si>
  <si>
    <t>* Quelle: Verband der Ersatzkassen, KJ1</t>
  </si>
  <si>
    <t>Anteil an Gesamtförderung in %</t>
  </si>
  <si>
    <t>Summe Pauschalförderung</t>
  </si>
  <si>
    <t>Pauschalförderung Selbsthilfeorganisationen auf Bundesebene</t>
  </si>
  <si>
    <t>Pauschalförderung Selbsthilfeorganisationen auf Landesebene</t>
  </si>
  <si>
    <t>Pauschalförderung Selbsthilfekontaktstellen</t>
  </si>
  <si>
    <t>Pauschalförderung Selbsthilfegruppen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</si>
</sst>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#,##0&quot; €&quot;"/>
    <numFmt numFmtId="166" formatCode="0.0%"/>
    <numFmt numFmtId="167" formatCode="0.0"/>
    <numFmt numFmtId="168" formatCode="#,##0\ &quot;€&quot;"/>
    <numFmt numFmtId="169" formatCode="\+0;\-0"/>
    <numFmt numFmtId="170" formatCode="_-* #,##0.00\ _€_-;\-* #,##0.00\ _€_-;_-* &quot;-&quot;??\ _€_-;_-@_-"/>
    <numFmt numFmtId="171" formatCode="\+0.0;\-0.0"/>
    <numFmt numFmtId="172" formatCode="\+#,##0;\-#,##0"/>
    <numFmt numFmtId="173" formatCode="\+#,##0.0;\-#,##0.0"/>
  </numFmts>
  <fonts count="16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Helv"/>
      <family val="2"/>
    </font>
    <font>
      <sz val="12"/>
      <name val="Verdana"/>
      <family val="2"/>
    </font>
    <font>
      <sz val="12"/>
      <name val="Helv"/>
      <family val="2"/>
    </font>
    <font>
      <sz val="12"/>
      <name val="Arial"/>
      <family val="2"/>
    </font>
    <font>
      <b/>
      <sz val="16"/>
      <name val="Verdana"/>
      <family val="2"/>
    </font>
    <font>
      <sz val="11"/>
      <name val="Helv"/>
      <family val="2"/>
    </font>
    <font>
      <b/>
      <sz val="14"/>
      <name val="Verdana"/>
      <family val="2"/>
    </font>
    <font>
      <b/>
      <sz val="14"/>
      <color theme="1" tint="0.35"/>
      <name val="Calibri"/>
      <family val="2"/>
    </font>
    <font>
      <b/>
      <sz val="10"/>
      <color theme="1" tint="0.25"/>
      <name val="Calibri"/>
      <family val="2"/>
    </font>
    <font>
      <sz val="10"/>
      <color theme="1" tint="0.35"/>
      <name val="+mn-cs"/>
      <family val="2"/>
    </font>
    <font>
      <sz val="11"/>
      <color theme="1" tint="0.35"/>
      <name val="Calibri"/>
      <family val="2"/>
    </font>
    <font>
      <b/>
      <sz val="12"/>
      <name val="Calibri"/>
      <family val="2"/>
    </font>
    <font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double"/>
      <right style="double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18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 quotePrefix="1">
      <alignment horizontal="center" vertical="center" wrapText="1"/>
    </xf>
    <xf numFmtId="166" fontId="3" fillId="0" borderId="11" xfId="0" applyNumberFormat="1" applyFont="1" applyBorder="1" applyAlignment="1" quotePrefix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Border="1" applyAlignment="1" quotePrefix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 quotePrefix="1">
      <alignment horizontal="center" vertical="center" wrapText="1"/>
    </xf>
    <xf numFmtId="164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64" fontId="3" fillId="2" borderId="3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 quotePrefix="1">
      <alignment horizontal="center" vertical="center"/>
    </xf>
    <xf numFmtId="166" fontId="3" fillId="0" borderId="3" xfId="0" applyNumberFormat="1" applyFont="1" applyBorder="1" applyAlignment="1" quotePrefix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0" fontId="5" fillId="0" borderId="17" xfId="0" applyFont="1" applyBorder="1" applyAlignment="1">
      <alignment vertical="center" wrapText="1"/>
    </xf>
    <xf numFmtId="3" fontId="5" fillId="0" borderId="0" xfId="0" applyNumberFormat="1" applyFont="1" applyAlignment="1">
      <alignment vertical="top"/>
    </xf>
    <xf numFmtId="167" fontId="3" fillId="0" borderId="12" xfId="0" applyNumberFormat="1" applyFont="1" applyBorder="1" applyAlignment="1">
      <alignment horizontal="center" vertical="center"/>
    </xf>
    <xf numFmtId="167" fontId="3" fillId="3" borderId="13" xfId="0" applyNumberFormat="1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3" fontId="3" fillId="3" borderId="13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8" fontId="3" fillId="3" borderId="13" xfId="0" applyNumberFormat="1" applyFont="1" applyFill="1" applyBorder="1" applyAlignment="1">
      <alignment vertical="center" wrapText="1"/>
    </xf>
    <xf numFmtId="169" fontId="3" fillId="3" borderId="13" xfId="0" applyNumberFormat="1" applyFont="1" applyFill="1" applyBorder="1" applyAlignment="1">
      <alignment vertical="center" wrapText="1"/>
    </xf>
    <xf numFmtId="170" fontId="4" fillId="0" borderId="0" xfId="0" applyNumberFormat="1" applyFont="1"/>
    <xf numFmtId="171" fontId="5" fillId="0" borderId="5" xfId="21" applyNumberFormat="1" applyFont="1" applyFill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172" fontId="3" fillId="3" borderId="13" xfId="0" applyNumberFormat="1" applyFont="1" applyFill="1" applyBorder="1" applyAlignment="1">
      <alignment vertical="center" wrapText="1"/>
    </xf>
    <xf numFmtId="172" fontId="3" fillId="0" borderId="3" xfId="0" applyNumberFormat="1" applyFont="1" applyBorder="1" applyAlignment="1">
      <alignment horizontal="center" vertical="center"/>
    </xf>
    <xf numFmtId="173" fontId="5" fillId="0" borderId="5" xfId="21" applyNumberFormat="1" applyFont="1" applyFill="1" applyBorder="1" applyAlignment="1">
      <alignment horizontal="center" vertical="center"/>
    </xf>
    <xf numFmtId="173" fontId="3" fillId="3" borderId="14" xfId="21" applyNumberFormat="1" applyFont="1" applyFill="1" applyBorder="1" applyAlignment="1">
      <alignment vertical="center" wrapText="1"/>
    </xf>
    <xf numFmtId="173" fontId="3" fillId="0" borderId="5" xfId="21" applyNumberFormat="1" applyFont="1" applyBorder="1" applyAlignment="1">
      <alignment horizontal="center" vertical="center"/>
    </xf>
    <xf numFmtId="173" fontId="3" fillId="0" borderId="11" xfId="21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 quotePrefix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 quotePrefix="1">
      <alignment horizontal="center" vertical="center" wrapText="1"/>
    </xf>
    <xf numFmtId="167" fontId="5" fillId="0" borderId="22" xfId="0" applyNumberFormat="1" applyFont="1" applyBorder="1" applyAlignment="1" quotePrefix="1">
      <alignment horizontal="center" vertical="center"/>
    </xf>
    <xf numFmtId="167" fontId="3" fillId="3" borderId="14" xfId="0" applyNumberFormat="1" applyFont="1" applyFill="1" applyBorder="1" applyAlignment="1">
      <alignment vertical="center" wrapText="1"/>
    </xf>
    <xf numFmtId="167" fontId="5" fillId="0" borderId="5" xfId="0" applyNumberFormat="1" applyFont="1" applyBorder="1" applyAlignment="1" quotePrefix="1">
      <alignment horizontal="center" vertical="center"/>
    </xf>
    <xf numFmtId="167" fontId="3" fillId="0" borderId="11" xfId="0" applyNumberFormat="1" applyFont="1" applyBorder="1" applyAlignment="1" quotePrefix="1">
      <alignment horizontal="center" vertical="center" wrapText="1"/>
    </xf>
    <xf numFmtId="167" fontId="5" fillId="0" borderId="1" xfId="21" applyNumberFormat="1" applyFont="1" applyBorder="1" applyAlignment="1">
      <alignment horizontal="center" vertical="center" wrapText="1"/>
    </xf>
    <xf numFmtId="167" fontId="5" fillId="0" borderId="2" xfId="21" applyNumberFormat="1" applyFont="1" applyBorder="1" applyAlignment="1">
      <alignment horizontal="center" vertical="center" wrapText="1"/>
    </xf>
    <xf numFmtId="167" fontId="6" fillId="0" borderId="3" xfId="21" applyNumberFormat="1" applyFont="1" applyBorder="1" applyAlignment="1">
      <alignment horizontal="center" vertical="center" wrapText="1"/>
    </xf>
    <xf numFmtId="167" fontId="5" fillId="0" borderId="3" xfId="21" applyNumberFormat="1" applyFont="1" applyBorder="1" applyAlignment="1">
      <alignment horizontal="center" vertical="center"/>
    </xf>
    <xf numFmtId="167" fontId="5" fillId="0" borderId="3" xfId="21" applyNumberFormat="1" applyFont="1" applyBorder="1" applyAlignment="1" quotePrefix="1">
      <alignment horizontal="center" vertical="center" wrapText="1"/>
    </xf>
    <xf numFmtId="167" fontId="3" fillId="0" borderId="12" xfId="21" applyNumberFormat="1" applyFont="1" applyBorder="1" applyAlignment="1">
      <alignment horizontal="center" vertical="center"/>
    </xf>
    <xf numFmtId="167" fontId="3" fillId="3" borderId="13" xfId="21" applyNumberFormat="1" applyFont="1" applyFill="1" applyBorder="1" applyAlignment="1">
      <alignment vertical="center" wrapText="1"/>
    </xf>
    <xf numFmtId="167" fontId="3" fillId="0" borderId="3" xfId="21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 quotePrefix="1">
      <alignment horizontal="center" vertical="center"/>
    </xf>
    <xf numFmtId="167" fontId="5" fillId="0" borderId="2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 wrapText="1"/>
    </xf>
    <xf numFmtId="171" fontId="5" fillId="0" borderId="5" xfId="20" applyNumberFormat="1" applyFont="1" applyFill="1" applyBorder="1" applyAlignment="1">
      <alignment horizontal="center" vertical="center"/>
    </xf>
    <xf numFmtId="171" fontId="5" fillId="0" borderId="5" xfId="20" applyNumberFormat="1" applyFont="1" applyFill="1" applyBorder="1" applyAlignment="1">
      <alignment horizontal="center" vertical="center" wrapText="1"/>
    </xf>
    <xf numFmtId="171" fontId="3" fillId="0" borderId="22" xfId="20" applyNumberFormat="1" applyFont="1" applyBorder="1" applyAlignment="1">
      <alignment horizontal="center" vertical="center"/>
    </xf>
    <xf numFmtId="171" fontId="3" fillId="3" borderId="14" xfId="0" applyNumberFormat="1" applyFont="1" applyFill="1" applyBorder="1" applyAlignment="1">
      <alignment vertical="center" wrapText="1"/>
    </xf>
    <xf numFmtId="171" fontId="3" fillId="0" borderId="5" xfId="2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 wrapText="1"/>
    </xf>
    <xf numFmtId="171" fontId="5" fillId="0" borderId="22" xfId="20" applyNumberFormat="1" applyFont="1" applyBorder="1" applyAlignment="1">
      <alignment horizontal="center" vertical="center"/>
    </xf>
    <xf numFmtId="44" fontId="0" fillId="0" borderId="0" xfId="22" applyFont="1"/>
    <xf numFmtId="0" fontId="0" fillId="0" borderId="0" xfId="0" applyFont="1"/>
    <xf numFmtId="44" fontId="0" fillId="0" borderId="0" xfId="0" applyNumberFormat="1"/>
    <xf numFmtId="0" fontId="3" fillId="2" borderId="2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71" fontId="3" fillId="0" borderId="5" xfId="21" applyNumberFormat="1" applyFont="1" applyFill="1" applyBorder="1" applyAlignment="1">
      <alignment horizontal="center" vertical="center"/>
    </xf>
    <xf numFmtId="173" fontId="3" fillId="0" borderId="5" xfId="21" applyNumberFormat="1" applyFon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3" fontId="3" fillId="0" borderId="18" xfId="0" applyNumberFormat="1" applyFont="1" applyBorder="1" applyAlignment="1">
      <alignment horizontal="center" vertical="center"/>
    </xf>
    <xf numFmtId="0" fontId="4" fillId="0" borderId="0" xfId="23" applyFont="1">
      <alignment/>
      <protection/>
    </xf>
    <xf numFmtId="4" fontId="4" fillId="0" borderId="0" xfId="23" applyNumberFormat="1" applyFont="1">
      <alignment/>
      <protection/>
    </xf>
    <xf numFmtId="0" fontId="5" fillId="0" borderId="0" xfId="23" applyFont="1">
      <alignment/>
      <protection/>
    </xf>
    <xf numFmtId="3" fontId="5" fillId="0" borderId="0" xfId="23" applyNumberFormat="1" applyFont="1" applyAlignment="1">
      <alignment vertical="top" wrapText="1"/>
      <protection/>
    </xf>
    <xf numFmtId="165" fontId="4" fillId="0" borderId="0" xfId="23" applyNumberFormat="1" applyFont="1">
      <alignment/>
      <protection/>
    </xf>
    <xf numFmtId="3" fontId="5" fillId="0" borderId="0" xfId="23" applyNumberFormat="1" applyFont="1" applyAlignment="1">
      <alignment vertical="top"/>
      <protection/>
    </xf>
    <xf numFmtId="0" fontId="5" fillId="0" borderId="17" xfId="23" applyFont="1" applyBorder="1" applyAlignment="1">
      <alignment vertical="center" wrapText="1"/>
      <protection/>
    </xf>
    <xf numFmtId="171" fontId="3" fillId="0" borderId="11" xfId="23" applyNumberFormat="1" applyFont="1" applyBorder="1" applyAlignment="1">
      <alignment horizontal="center" vertical="center" wrapText="1"/>
      <protection/>
    </xf>
    <xf numFmtId="172" fontId="3" fillId="0" borderId="25" xfId="23" applyNumberFormat="1" applyFont="1" applyBorder="1" applyAlignment="1">
      <alignment horizontal="center" vertical="center" wrapText="1"/>
      <protection/>
    </xf>
    <xf numFmtId="166" fontId="3" fillId="0" borderId="10" xfId="23" applyNumberFormat="1" applyFont="1" applyBorder="1" applyAlignment="1" quotePrefix="1">
      <alignment horizontal="center" vertical="center" wrapText="1"/>
      <protection/>
    </xf>
    <xf numFmtId="164" fontId="5" fillId="0" borderId="10" xfId="23" applyNumberFormat="1" applyFont="1" applyBorder="1" applyAlignment="1">
      <alignment horizontal="center" vertical="center" wrapText="1"/>
      <protection/>
    </xf>
    <xf numFmtId="3" fontId="3" fillId="0" borderId="19" xfId="23" applyNumberFormat="1" applyFont="1" applyBorder="1" applyAlignment="1">
      <alignment horizontal="center" vertical="center"/>
      <protection/>
    </xf>
    <xf numFmtId="0" fontId="3" fillId="2" borderId="9" xfId="23" applyFont="1" applyFill="1" applyBorder="1" applyAlignment="1">
      <alignment vertical="center" wrapText="1"/>
      <protection/>
    </xf>
    <xf numFmtId="171" fontId="3" fillId="3" borderId="14" xfId="23" applyNumberFormat="1" applyFont="1" applyFill="1" applyBorder="1" applyAlignment="1">
      <alignment vertical="center" wrapText="1"/>
      <protection/>
    </xf>
    <xf numFmtId="172" fontId="3" fillId="3" borderId="13" xfId="23" applyNumberFormat="1" applyFont="1" applyFill="1" applyBorder="1" applyAlignment="1">
      <alignment vertical="center" wrapText="1"/>
      <protection/>
    </xf>
    <xf numFmtId="0" fontId="3" fillId="3" borderId="13" xfId="23" applyFont="1" applyFill="1" applyBorder="1" applyAlignment="1">
      <alignment vertical="center" wrapText="1"/>
      <protection/>
    </xf>
    <xf numFmtId="3" fontId="3" fillId="3" borderId="13" xfId="23" applyNumberFormat="1" applyFont="1" applyFill="1" applyBorder="1" applyAlignment="1">
      <alignment vertical="center" wrapText="1"/>
      <protection/>
    </xf>
    <xf numFmtId="0" fontId="3" fillId="3" borderId="15" xfId="23" applyFont="1" applyFill="1" applyBorder="1" applyAlignment="1">
      <alignment vertical="center" wrapText="1"/>
      <protection/>
    </xf>
    <xf numFmtId="172" fontId="3" fillId="0" borderId="6" xfId="23" applyNumberFormat="1" applyFont="1" applyBorder="1" applyAlignment="1">
      <alignment horizontal="center" vertical="center"/>
      <protection/>
    </xf>
    <xf numFmtId="166" fontId="5" fillId="0" borderId="3" xfId="23" applyNumberFormat="1" applyFont="1" applyBorder="1" applyAlignment="1" quotePrefix="1">
      <alignment horizontal="center" vertical="center"/>
      <protection/>
    </xf>
    <xf numFmtId="167" fontId="3" fillId="0" borderId="3" xfId="23" applyNumberFormat="1" applyFont="1" applyBorder="1" applyAlignment="1">
      <alignment horizontal="center" vertical="center"/>
      <protection/>
    </xf>
    <xf numFmtId="3" fontId="5" fillId="0" borderId="3" xfId="23" applyNumberFormat="1" applyFont="1" applyBorder="1" applyAlignment="1">
      <alignment horizontal="center" vertical="center"/>
      <protection/>
    </xf>
    <xf numFmtId="3" fontId="3" fillId="0" borderId="6" xfId="23" applyNumberFormat="1" applyFont="1" applyBorder="1" applyAlignment="1">
      <alignment horizontal="center" vertical="center"/>
      <protection/>
    </xf>
    <xf numFmtId="0" fontId="3" fillId="2" borderId="4" xfId="23" applyFont="1" applyFill="1" applyBorder="1" applyAlignment="1">
      <alignment vertical="center" wrapText="1"/>
      <protection/>
    </xf>
    <xf numFmtId="167" fontId="3" fillId="3" borderId="13" xfId="23" applyNumberFormat="1" applyFont="1" applyFill="1" applyBorder="1" applyAlignment="1">
      <alignment vertical="center" wrapText="1"/>
      <protection/>
    </xf>
    <xf numFmtId="172" fontId="3" fillId="0" borderId="3" xfId="23" applyNumberFormat="1" applyFont="1" applyBorder="1" applyAlignment="1">
      <alignment horizontal="center" vertical="center"/>
      <protection/>
    </xf>
    <xf numFmtId="166" fontId="5" fillId="0" borderId="12" xfId="23" applyNumberFormat="1" applyFont="1" applyBorder="1" applyAlignment="1" quotePrefix="1">
      <alignment horizontal="center" vertical="center"/>
      <protection/>
    </xf>
    <xf numFmtId="167" fontId="3" fillId="0" borderId="24" xfId="23" applyNumberFormat="1" applyFont="1" applyBorder="1" applyAlignment="1">
      <alignment horizontal="center" vertical="center"/>
      <protection/>
    </xf>
    <xf numFmtId="3" fontId="3" fillId="0" borderId="12" xfId="23" applyNumberFormat="1" applyFont="1" applyBorder="1" applyAlignment="1">
      <alignment horizontal="center" vertical="center"/>
      <protection/>
    </xf>
    <xf numFmtId="0" fontId="3" fillId="2" borderId="8" xfId="23" applyFont="1" applyFill="1" applyBorder="1" applyAlignment="1">
      <alignment vertical="center" wrapText="1"/>
      <protection/>
    </xf>
    <xf numFmtId="172" fontId="5" fillId="0" borderId="3" xfId="23" applyNumberFormat="1" applyFont="1" applyBorder="1" applyAlignment="1">
      <alignment horizontal="center" vertical="center"/>
      <protection/>
    </xf>
    <xf numFmtId="167" fontId="5" fillId="0" borderId="6" xfId="23" applyNumberFormat="1" applyFont="1" applyBorder="1" applyAlignment="1">
      <alignment horizontal="center" vertical="center" wrapText="1"/>
      <protection/>
    </xf>
    <xf numFmtId="167" fontId="5" fillId="0" borderId="3" xfId="23" applyNumberFormat="1" applyFont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horizontal="center" vertical="center" wrapText="1"/>
      <protection/>
    </xf>
    <xf numFmtId="3" fontId="5" fillId="0" borderId="6" xfId="23" applyNumberFormat="1" applyFont="1" applyBorder="1" applyAlignment="1">
      <alignment horizontal="center" vertical="center"/>
      <protection/>
    </xf>
    <xf numFmtId="167" fontId="5" fillId="0" borderId="3" xfId="23" applyNumberFormat="1" applyFont="1" applyBorder="1" applyAlignment="1">
      <alignment horizontal="center" vertical="center"/>
      <protection/>
    </xf>
    <xf numFmtId="167" fontId="6" fillId="0" borderId="3" xfId="23" applyNumberFormat="1" applyFont="1" applyBorder="1" applyAlignment="1">
      <alignment horizontal="center" vertical="center" wrapText="1"/>
      <protection/>
    </xf>
    <xf numFmtId="3" fontId="6" fillId="0" borderId="3" xfId="23" applyNumberFormat="1" applyFont="1" applyBorder="1" applyAlignment="1">
      <alignment horizontal="center" vertical="center" wrapText="1"/>
      <protection/>
    </xf>
    <xf numFmtId="167" fontId="5" fillId="0" borderId="23" xfId="23" applyNumberFormat="1" applyFont="1" applyBorder="1" applyAlignment="1">
      <alignment horizontal="center" vertical="center" wrapText="1"/>
      <protection/>
    </xf>
    <xf numFmtId="3" fontId="5" fillId="0" borderId="2" xfId="23" applyNumberFormat="1" applyFont="1" applyBorder="1" applyAlignment="1">
      <alignment horizontal="center" vertical="center" wrapText="1"/>
      <protection/>
    </xf>
    <xf numFmtId="0" fontId="3" fillId="2" borderId="7" xfId="23" applyFont="1" applyFill="1" applyBorder="1" applyAlignment="1">
      <alignment vertical="center" wrapText="1"/>
      <protection/>
    </xf>
    <xf numFmtId="3" fontId="5" fillId="0" borderId="1" xfId="23" applyNumberFormat="1" applyFont="1" applyBorder="1" applyAlignment="1">
      <alignment horizontal="center" vertical="center"/>
      <protection/>
    </xf>
    <xf numFmtId="0" fontId="3" fillId="2" borderId="3" xfId="23" applyFont="1" applyFill="1" applyBorder="1" applyAlignment="1">
      <alignment horizontal="center" vertical="top" wrapText="1"/>
      <protection/>
    </xf>
    <xf numFmtId="164" fontId="3" fillId="2" borderId="6" xfId="23" applyNumberFormat="1" applyFont="1" applyFill="1" applyBorder="1" applyAlignment="1">
      <alignment horizontal="center" vertical="top" wrapText="1"/>
      <protection/>
    </xf>
    <xf numFmtId="164" fontId="3" fillId="2" borderId="3" xfId="23" applyNumberFormat="1" applyFont="1" applyFill="1" applyBorder="1" applyAlignment="1">
      <alignment horizontal="center" vertical="top" wrapText="1"/>
      <protection/>
    </xf>
    <xf numFmtId="0" fontId="3" fillId="2" borderId="6" xfId="23" applyFont="1" applyFill="1" applyBorder="1" applyAlignment="1">
      <alignment horizontal="center" vertical="top" wrapText="1"/>
      <protection/>
    </xf>
    <xf numFmtId="0" fontId="3" fillId="2" borderId="4" xfId="23" applyFont="1" applyFill="1" applyBorder="1" applyAlignment="1">
      <alignment vertical="top" wrapText="1"/>
      <protection/>
    </xf>
    <xf numFmtId="0" fontId="7" fillId="0" borderId="0" xfId="23" applyFont="1" applyAlignment="1">
      <alignment wrapText="1"/>
      <protection/>
    </xf>
    <xf numFmtId="0" fontId="5" fillId="0" borderId="17" xfId="0" applyFont="1" applyBorder="1" applyAlignment="1">
      <alignment vertical="center" wrapText="1"/>
    </xf>
    <xf numFmtId="3" fontId="5" fillId="0" borderId="0" xfId="0" applyNumberFormat="1" applyFont="1" applyAlignment="1">
      <alignment vertical="top" wrapText="1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9" fillId="4" borderId="15" xfId="23" applyFont="1" applyFill="1" applyBorder="1" applyAlignment="1">
      <alignment horizontal="center" vertical="center"/>
      <protection/>
    </xf>
    <xf numFmtId="0" fontId="9" fillId="4" borderId="13" xfId="23" applyFont="1" applyFill="1" applyBorder="1" applyAlignment="1">
      <alignment horizontal="center" vertical="center"/>
      <protection/>
    </xf>
    <xf numFmtId="0" fontId="9" fillId="4" borderId="14" xfId="23" applyFont="1" applyFill="1" applyBorder="1" applyAlignment="1">
      <alignment horizontal="center" vertical="center"/>
      <protection/>
    </xf>
    <xf numFmtId="0" fontId="3" fillId="3" borderId="13" xfId="23" applyFont="1" applyFill="1" applyBorder="1" applyAlignment="1">
      <alignment horizontal="left" vertical="center" wrapText="1"/>
      <protection/>
    </xf>
    <xf numFmtId="0" fontId="3" fillId="3" borderId="14" xfId="23" applyFont="1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Komma" xfId="21"/>
    <cellStyle name="Währung" xfId="22"/>
    <cellStyle name="Standard 2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Ausgereichte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Selbsthilfeförderung GKV nach §20h SGB V*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85"/>
          <c:y val="0.0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23"/>
          <c:w val="0.8805"/>
          <c:h val="0.408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Tabelle1!$L$2</c:f>
              <c:strCache>
                <c:ptCount val="1"/>
                <c:pt idx="0">
                  <c:v>Pauschalförderung Selbsthilfegruppen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Tabelle1!$L$3:$L$8</c:f>
              <c:numCache/>
            </c:numRef>
          </c:val>
          <c:smooth val="0"/>
        </c:ser>
        <c:ser>
          <c:idx val="1"/>
          <c:order val="1"/>
          <c:tx>
            <c:strRef>
              <c:f>Tabelle1!$M$2</c:f>
              <c:strCache>
                <c:ptCount val="1"/>
                <c:pt idx="0">
                  <c:v>Pauschalförderung Selbsthilfeorganisationen auf Landesebene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Tabelle1!$M$3:$M$8</c:f>
              <c:numCache/>
            </c:numRef>
          </c:val>
          <c:smooth val="0"/>
        </c:ser>
        <c:ser>
          <c:idx val="2"/>
          <c:order val="2"/>
          <c:tx>
            <c:strRef>
              <c:f>Tabelle1!$N$2</c:f>
              <c:strCache>
                <c:ptCount val="1"/>
                <c:pt idx="0">
                  <c:v>Pauschalförderung Selbsthilfeorganisationen auf Bundesebene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Tabelle1!$N$3:$N$8</c:f>
              <c:numCache/>
            </c:numRef>
          </c:val>
          <c:smooth val="0"/>
        </c:ser>
        <c:ser>
          <c:idx val="3"/>
          <c:order val="3"/>
          <c:tx>
            <c:strRef>
              <c:f>Tabelle1!$O$2</c:f>
              <c:strCache>
                <c:ptCount val="1"/>
                <c:pt idx="0">
                  <c:v>Pauschalförderung Selbsthilfekontaktstellen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Tabelle1!$O$3:$O$8</c:f>
              <c:numCache/>
            </c:numRef>
          </c:val>
          <c:smooth val="0"/>
        </c:ser>
        <c:ser>
          <c:idx val="4"/>
          <c:order val="4"/>
          <c:tx>
            <c:strRef>
              <c:f>Tabelle1!$P$2</c:f>
              <c:strCache>
                <c:ptCount val="1"/>
                <c:pt idx="0">
                  <c:v>Weitere Aktivitäten***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Tabelle1!$P$3:$P$8</c:f>
              <c:numCache/>
            </c:numRef>
          </c:val>
          <c:smooth val="0"/>
        </c:ser>
        <c:ser>
          <c:idx val="5"/>
          <c:order val="5"/>
          <c:tx>
            <c:strRef>
              <c:f>Tabelle1!$Q$2</c:f>
              <c:strCache>
                <c:ptCount val="1"/>
                <c:pt idx="0">
                  <c:v>Summe Pauschalförderung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Tabelle1!$Q$3:$Q$8</c:f>
              <c:numCache/>
            </c:numRef>
          </c:val>
          <c:smooth val="0"/>
        </c:ser>
        <c:ser>
          <c:idx val="6"/>
          <c:order val="6"/>
          <c:tx>
            <c:strRef>
              <c:f>Tabelle1!$R$2</c:f>
              <c:strCache>
                <c:ptCount val="1"/>
                <c:pt idx="0">
                  <c:v>Kassenindividuelle Projektförderung**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Tabelle1!$R$3:$R$8</c:f>
              <c:numCache/>
            </c:numRef>
          </c:val>
          <c:smooth val="0"/>
        </c:ser>
        <c:ser>
          <c:idx val="7"/>
          <c:order val="7"/>
          <c:tx>
            <c:strRef>
              <c:f>Tabelle1!$S$2</c:f>
              <c:strCache>
                <c:ptCount val="1"/>
                <c:pt idx="0">
                  <c:v>Gesamtfördersumme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Tabelle1!$K$3:$K$8</c:f>
              <c:numCache/>
            </c:numRef>
          </c:cat>
          <c:val>
            <c:numRef>
              <c:f>Tabelle1!$S$3:$S$8</c:f>
              <c:numCache/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\ &quot;€&quot;_-;\-* #,##0.0\ &quot;€&quot;_-;_-* &quot;-&quot;?\ &quot;€&quot;_-;_-@_-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777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75"/>
          <c:y val="0.65225"/>
          <c:w val="0.93575"/>
          <c:h val="0.3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Tabelle1!$L$1" lockText="1" noThreeD="1"/>
</file>

<file path=xl/ctrlProps/ctrlProp2.xml><?xml version="1.0" encoding="utf-8"?>
<formControlPr xmlns="http://schemas.microsoft.com/office/spreadsheetml/2009/9/main" objectType="CheckBox" fmlaLink="Tabelle1!$N$1" lockText="1" noThreeD="1"/>
</file>

<file path=xl/ctrlProps/ctrlProp3.xml><?xml version="1.0" encoding="utf-8"?>
<formControlPr xmlns="http://schemas.microsoft.com/office/spreadsheetml/2009/9/main" objectType="CheckBox" fmlaLink="Tabelle1!$P$1" lockText="1" noThreeD="1"/>
</file>

<file path=xl/ctrlProps/ctrlProp4.xml><?xml version="1.0" encoding="utf-8"?>
<formControlPr xmlns="http://schemas.microsoft.com/office/spreadsheetml/2009/9/main" objectType="CheckBox" fmlaLink="Tabelle1!$M$1" lockText="1" noThreeD="1"/>
</file>

<file path=xl/ctrlProps/ctrlProp5.xml><?xml version="1.0" encoding="utf-8"?>
<formControlPr xmlns="http://schemas.microsoft.com/office/spreadsheetml/2009/9/main" objectType="CheckBox" fmlaLink="Tabelle1!$Q$1" lockText="1" noThreeD="1"/>
</file>

<file path=xl/ctrlProps/ctrlProp6.xml><?xml version="1.0" encoding="utf-8"?>
<formControlPr xmlns="http://schemas.microsoft.com/office/spreadsheetml/2009/9/main" objectType="CheckBox" fmlaLink="Tabelle1!$R$1" lockText="1" noThreeD="1"/>
</file>

<file path=xl/ctrlProps/ctrlProp7.xml><?xml version="1.0" encoding="utf-8"?>
<formControlPr xmlns="http://schemas.microsoft.com/office/spreadsheetml/2009/9/main" objectType="CheckBox" fmlaLink="Tabelle1!$O$1" lockText="1" noThreeD="1"/>
</file>

<file path=xl/ctrlProps/ctrlProp8.xml><?xml version="1.0" encoding="utf-8"?>
<formControlPr xmlns="http://schemas.microsoft.com/office/spreadsheetml/2009/9/main" objectType="CheckBox" fmlaLink="Tabelle1!$S$1" lockText="1" noThreeD="1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0.616</cdr:y>
    </cdr:from>
    <cdr:to>
      <cdr:x>0.3135</cdr:x>
      <cdr:y>0.67</cdr:y>
    </cdr:to>
    <cdr:sp macro="" textlink="">
      <cdr:nvSpPr>
        <cdr:cNvPr id="2" name="Textfeld 1"/>
        <cdr:cNvSpPr txBox="1"/>
      </cdr:nvSpPr>
      <cdr:spPr>
        <a:xfrm>
          <a:off x="504825" y="3371850"/>
          <a:ext cx="29718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1200" b="1"/>
            <a:t>Bitte wählen Sie die gewünschten</a:t>
          </a:r>
          <a:r>
            <a:rPr lang="de-DE" sz="1200" b="1" baseline="0"/>
            <a:t> Daten:</a:t>
          </a:r>
          <a:endParaRPr lang="de-DE" sz="12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266700</xdr:colOff>
      <xdr:row>33</xdr:row>
      <xdr:rowOff>161925</xdr:rowOff>
    </xdr:to>
    <xdr:grpSp>
      <xdr:nvGrpSpPr>
        <xdr:cNvPr id="2" name="Gruppieren 1"/>
        <xdr:cNvGrpSpPr/>
      </xdr:nvGrpSpPr>
      <xdr:grpSpPr>
        <a:xfrm>
          <a:off x="47625" y="9525"/>
          <a:ext cx="11115675" cy="5495925"/>
          <a:chOff x="9991579" y="5319128"/>
          <a:chExt cx="9586079" cy="4949265"/>
        </a:xfrm>
      </xdr:grpSpPr>
      <xdr:graphicFrame macro="">
        <xdr:nvGraphicFramePr>
          <xdr:cNvPr id="3" name="Diagramm 2"/>
          <xdr:cNvGraphicFramePr/>
        </xdr:nvGraphicFramePr>
        <xdr:xfrm>
          <a:off x="9991579" y="5319128"/>
          <a:ext cx="9586079" cy="4944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3" name="Check Box 1" hidden="1">
                <a:extLst xmlns:a="http://schemas.openxmlformats.org/drawingml/2006/main">
                  <a:ext uri="{63B3BB69-23CF-44E3-9099-C40C66FF867C}">
                    <a14:compatExt spid="_x0000_s18433"/>
                  </a:ext>
                  <a:ext uri="{FF2B5EF4-FFF2-40B4-BE49-F238E27FC236}">
                    <a16:creationId xmlns:a16="http://schemas.microsoft.com/office/drawing/2014/main" id="{00000000-0008-0000-0000-000001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834015" y="8570707"/>
                <a:ext cx="317500" cy="37303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4" name="Check Box 2" hidden="1">
                <a:extLst xmlns:a="http://schemas.openxmlformats.org/drawingml/2006/main">
                  <a:ext uri="{63B3BB69-23CF-44E3-9099-C40C66FF867C}">
                    <a14:compatExt spid="_x0000_s18434"/>
                  </a:ext>
                  <a:ext uri="{FF2B5EF4-FFF2-40B4-BE49-F238E27FC236}">
                    <a16:creationId xmlns:a16="http://schemas.microsoft.com/office/drawing/2014/main" id="{00000000-0008-0000-0000-000002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819793" y="8992237"/>
                <a:ext cx="292100" cy="37303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5" name="Check Box 3" hidden="1">
                <a:extLst xmlns:a="http://schemas.openxmlformats.org/drawingml/2006/main">
                  <a:ext uri="{63B3BB69-23CF-44E3-9099-C40C66FF867C}">
                    <a14:compatExt spid="_x0000_s18435"/>
                  </a:ext>
                  <a:ext uri="{FF2B5EF4-FFF2-40B4-BE49-F238E27FC236}">
                    <a16:creationId xmlns:a16="http://schemas.microsoft.com/office/drawing/2014/main" id="{00000000-0008-0000-0000-000003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818192" y="9440327"/>
                <a:ext cx="251379" cy="30336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6" name="Check Box 4" hidden="1">
                <a:extLst xmlns:a="http://schemas.openxmlformats.org/drawingml/2006/main">
                  <a:ext uri="{63B3BB69-23CF-44E3-9099-C40C66FF867C}">
                    <a14:compatExt spid="_x0000_s18436"/>
                  </a:ext>
                  <a:ext uri="{FF2B5EF4-FFF2-40B4-BE49-F238E27FC236}">
                    <a16:creationId xmlns:a16="http://schemas.microsoft.com/office/drawing/2014/main" id="{00000000-0008-0000-0000-000004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5297889" y="8576896"/>
                <a:ext cx="296459" cy="37303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7" name="Check Box 5" hidden="1">
                <a:extLst xmlns:a="http://schemas.openxmlformats.org/drawingml/2006/main">
                  <a:ext uri="{63B3BB69-23CF-44E3-9099-C40C66FF867C}">
                    <a14:compatExt spid="_x0000_s18437"/>
                  </a:ext>
                  <a:ext uri="{FF2B5EF4-FFF2-40B4-BE49-F238E27FC236}">
                    <a16:creationId xmlns:a16="http://schemas.microsoft.com/office/drawing/2014/main" id="{00000000-0008-0000-0000-000005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5297849" y="9403007"/>
                <a:ext cx="334180" cy="36905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8" name="Check Box 6" hidden="1">
                <a:extLst xmlns:a="http://schemas.openxmlformats.org/drawingml/2006/main">
                  <a:ext uri="{63B3BB69-23CF-44E3-9099-C40C66FF867C}">
                    <a14:compatExt spid="_x0000_s18438"/>
                  </a:ext>
                  <a:ext uri="{FF2B5EF4-FFF2-40B4-BE49-F238E27FC236}">
                    <a16:creationId xmlns:a16="http://schemas.microsoft.com/office/drawing/2014/main" id="{00000000-0008-0000-0000-000006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0814216" y="9790655"/>
                <a:ext cx="331717" cy="436539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39" name="Check Box 7" hidden="1">
                <a:extLst xmlns:a="http://schemas.openxmlformats.org/drawingml/2006/main">
                  <a:ext uri="{63B3BB69-23CF-44E3-9099-C40C66FF867C}">
                    <a14:compatExt spid="_x0000_s18439"/>
                  </a:ext>
                  <a:ext uri="{FF2B5EF4-FFF2-40B4-BE49-F238E27FC236}">
                    <a16:creationId xmlns:a16="http://schemas.microsoft.com/office/drawing/2014/main" id="{00000000-0008-0000-0000-000007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5306360" y="8939576"/>
                <a:ext cx="298166" cy="43255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8440" name="Check Box 8" hidden="1">
                <a:extLst xmlns:a="http://schemas.openxmlformats.org/drawingml/2006/main">
                  <a:ext uri="{63B3BB69-23CF-44E3-9099-C40C66FF867C}">
                    <a14:compatExt spid="_x0000_s18440"/>
                  </a:ext>
                  <a:ext uri="{FF2B5EF4-FFF2-40B4-BE49-F238E27FC236}">
                    <a16:creationId xmlns:a16="http://schemas.microsoft.com/office/drawing/2014/main" id="{00000000-0008-0000-0000-00000848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15299622" y="9759635"/>
                <a:ext cx="390288" cy="508758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457200</xdr:colOff>
      <xdr:row>20</xdr:row>
      <xdr:rowOff>142875</xdr:rowOff>
    </xdr:from>
    <xdr:to>
      <xdr:col>13</xdr:col>
      <xdr:colOff>66675</xdr:colOff>
      <xdr:row>33</xdr:row>
      <xdr:rowOff>47625</xdr:rowOff>
    </xdr:to>
    <xdr:sp macro="" textlink="">
      <xdr:nvSpPr>
        <xdr:cNvPr id="4" name="Rechteck 3"/>
        <xdr:cNvSpPr/>
      </xdr:nvSpPr>
      <xdr:spPr bwMode="auto">
        <a:xfrm>
          <a:off x="457200" y="3381375"/>
          <a:ext cx="10506075" cy="2009775"/>
        </a:xfrm>
        <a:prstGeom prst="rect">
          <a:avLst/>
        </a:prstGeom>
        <a:noFill/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9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9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1066800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1066800"/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733675" cy="1066800"/>
    <xdr:pic>
      <xdr:nvPicPr>
        <xdr:cNvPr id="3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33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3" Type="http://schemas.openxmlformats.org/officeDocument/2006/relationships/ctrlProp" Target="../ctrlProps/ctrlProp1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5A03A-77AF-1040-AF1D-061938A9B7E3}">
  <dimension ref="A35:E37"/>
  <sheetViews>
    <sheetView tabSelected="1" zoomScale="125" zoomScaleNormal="125" workbookViewId="0" topLeftCell="A1">
      <selection activeCell="O19" sqref="O19"/>
    </sheetView>
  </sheetViews>
  <sheetFormatPr defaultColWidth="11.00390625" defaultRowHeight="12.75"/>
  <sheetData>
    <row r="34" ht="14" customHeight="1"/>
    <row r="35" ht="16">
      <c r="A35" s="49" t="s">
        <v>38</v>
      </c>
    </row>
    <row r="36" ht="16">
      <c r="A36" s="49" t="s">
        <v>35</v>
      </c>
    </row>
    <row r="37" spans="1:5" ht="16">
      <c r="A37" s="49" t="s">
        <v>36</v>
      </c>
      <c r="B37" s="49"/>
      <c r="C37" s="49"/>
      <c r="D37" s="49"/>
      <c r="E37" s="49"/>
    </row>
  </sheetData>
  <sheetProtection algorithmName="SHA-512" hashValue="9mzMjhhwRrSK+DnPk6ZVf12pud2JOa6/8/Z2Nsxj18d9AkR3fPLYCKMnCAC9+dg9jb3L3PuP8iQ8J/imwv9ajQ==" saltValue="xxxeQ9HTCESXsUr+VNJ2Cw==" spinCount="100000" sheet="1" objects="1" selectLockedCells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0"/>
  <sheetViews>
    <sheetView zoomScale="80" zoomScaleNormal="80" workbookViewId="0" topLeftCell="A1">
      <selection activeCell="B5" sqref="B5"/>
    </sheetView>
  </sheetViews>
  <sheetFormatPr defaultColWidth="10.625" defaultRowHeight="12.75"/>
  <cols>
    <col min="1" max="1" width="85.875" style="1" customWidth="1"/>
    <col min="2" max="4" width="29.875" style="1" customWidth="1"/>
    <col min="5" max="5" width="31.625" style="1" bestFit="1" customWidth="1"/>
    <col min="6" max="6" width="13.125" style="1" customWidth="1"/>
    <col min="7" max="7" width="15.875" style="1" customWidth="1"/>
    <col min="8" max="16384" width="10.625" style="1" customWidth="1"/>
  </cols>
  <sheetData>
    <row r="1" ht="100" customHeight="1"/>
    <row r="2" spans="1:5" ht="50" customHeight="1">
      <c r="A2" s="39" t="s">
        <v>22</v>
      </c>
      <c r="B2" s="172">
        <v>2017</v>
      </c>
      <c r="C2" s="173"/>
      <c r="D2" s="173"/>
      <c r="E2" s="174"/>
    </row>
    <row r="3" spans="1:5" ht="35" customHeight="1">
      <c r="A3" s="15"/>
      <c r="B3" s="16" t="s">
        <v>23</v>
      </c>
      <c r="C3" s="17" t="s">
        <v>0</v>
      </c>
      <c r="D3" s="17" t="s">
        <v>29</v>
      </c>
      <c r="E3" s="18" t="s">
        <v>28</v>
      </c>
    </row>
    <row r="4" spans="1:5" ht="35" customHeight="1">
      <c r="A4" s="38" t="s">
        <v>6</v>
      </c>
      <c r="B4" s="36"/>
      <c r="C4" s="36"/>
      <c r="D4" s="36"/>
      <c r="E4" s="37"/>
    </row>
    <row r="5" spans="1:5" ht="35" customHeight="1">
      <c r="A5" s="20" t="s">
        <v>11</v>
      </c>
      <c r="B5" s="52">
        <v>13308673</v>
      </c>
      <c r="C5" s="11">
        <v>14793</v>
      </c>
      <c r="D5" s="85">
        <f>B5/B14*100</f>
        <v>17.192494907265147</v>
      </c>
      <c r="E5" s="77">
        <f>B5/B10*100</f>
        <v>30.851272880986013</v>
      </c>
    </row>
    <row r="6" spans="1:5" ht="35" customHeight="1">
      <c r="A6" s="20" t="s">
        <v>13</v>
      </c>
      <c r="B6" s="52">
        <v>8690344</v>
      </c>
      <c r="C6" s="12">
        <v>593</v>
      </c>
      <c r="D6" s="86">
        <f>B6/B14*100</f>
        <v>11.226415658599636</v>
      </c>
      <c r="E6" s="77">
        <f>B6/B10*100</f>
        <v>20.145372432972056</v>
      </c>
    </row>
    <row r="7" spans="1:5" ht="35" customHeight="1">
      <c r="A7" s="22" t="s">
        <v>14</v>
      </c>
      <c r="B7" s="52">
        <v>7773477</v>
      </c>
      <c r="C7" s="23">
        <v>305</v>
      </c>
      <c r="D7" s="87">
        <f>B7/B14*100</f>
        <v>10.041982678080883</v>
      </c>
      <c r="E7" s="78">
        <f>B7/B10*100</f>
        <v>18.019952865403525</v>
      </c>
    </row>
    <row r="8" spans="1:5" ht="35" customHeight="1">
      <c r="A8" s="21" t="s">
        <v>12</v>
      </c>
      <c r="B8" s="52">
        <v>12903213</v>
      </c>
      <c r="C8" s="13">
        <v>284</v>
      </c>
      <c r="D8" s="88">
        <f>B8/B14*100</f>
        <v>16.66871098191814</v>
      </c>
      <c r="E8" s="79">
        <f>B8/B10*100</f>
        <v>29.911362710954442</v>
      </c>
    </row>
    <row r="9" spans="1:5" ht="35" customHeight="1">
      <c r="A9" s="22" t="s">
        <v>7</v>
      </c>
      <c r="B9" s="52">
        <v>462458</v>
      </c>
      <c r="C9" s="14" t="s">
        <v>2</v>
      </c>
      <c r="D9" s="89">
        <f>B9/B14*100</f>
        <v>0.5974154455387118</v>
      </c>
      <c r="E9" s="80">
        <f>B9/B10*100</f>
        <v>1.0720391096839654</v>
      </c>
    </row>
    <row r="10" spans="1:5" ht="35" customHeight="1">
      <c r="A10" s="21" t="s">
        <v>24</v>
      </c>
      <c r="B10" s="121">
        <v>43138165</v>
      </c>
      <c r="C10" s="42">
        <v>15975</v>
      </c>
      <c r="D10" s="90">
        <f>B10/B14*100</f>
        <v>55.72701967140251</v>
      </c>
      <c r="E10" s="81" t="s">
        <v>4</v>
      </c>
    </row>
    <row r="11" spans="1:5" ht="35" customHeight="1">
      <c r="A11" s="38" t="s">
        <v>8</v>
      </c>
      <c r="B11" s="57"/>
      <c r="C11" s="36"/>
      <c r="D11" s="91"/>
      <c r="E11" s="82"/>
    </row>
    <row r="12" spans="1:5" ht="35" customHeight="1">
      <c r="A12" s="22" t="s">
        <v>15</v>
      </c>
      <c r="B12" s="121">
        <f>B14-B10</f>
        <v>34271618</v>
      </c>
      <c r="C12" s="13" t="s">
        <v>3</v>
      </c>
      <c r="D12" s="92">
        <f>B12/B14*100</f>
        <v>44.272980328597484</v>
      </c>
      <c r="E12" s="83" t="s">
        <v>4</v>
      </c>
    </row>
    <row r="13" spans="1:5" ht="35" customHeight="1">
      <c r="A13" s="38" t="s">
        <v>18</v>
      </c>
      <c r="B13" s="57"/>
      <c r="C13" s="36"/>
      <c r="D13" s="36"/>
      <c r="E13" s="82"/>
    </row>
    <row r="14" spans="1:5" ht="35" customHeight="1" thickBot="1">
      <c r="A14" s="25" t="s">
        <v>15</v>
      </c>
      <c r="B14" s="121">
        <v>77409783</v>
      </c>
      <c r="C14" s="26" t="s">
        <v>3</v>
      </c>
      <c r="D14" s="27" t="s">
        <v>4</v>
      </c>
      <c r="E14" s="84" t="s">
        <v>4</v>
      </c>
    </row>
    <row r="15" spans="1:6" ht="21" customHeight="1" thickTop="1">
      <c r="A15" s="170" t="s">
        <v>5</v>
      </c>
      <c r="B15" s="170"/>
      <c r="C15" s="170"/>
      <c r="D15" s="170"/>
      <c r="E15" s="170"/>
      <c r="F15" s="2"/>
    </row>
    <row r="16" spans="1:6" ht="16" customHeight="1">
      <c r="A16" s="171" t="s">
        <v>16</v>
      </c>
      <c r="B16" s="171"/>
      <c r="C16" s="171"/>
      <c r="D16" s="171"/>
      <c r="E16" s="171"/>
      <c r="F16" s="2"/>
    </row>
    <row r="17" spans="1:5" ht="16" customHeight="1">
      <c r="A17" s="171" t="s">
        <v>9</v>
      </c>
      <c r="B17" s="171"/>
      <c r="C17" s="171"/>
      <c r="D17" s="171"/>
      <c r="E17" s="171"/>
    </row>
    <row r="18" spans="1:5" ht="12.75">
      <c r="A18" s="171" t="s">
        <v>10</v>
      </c>
      <c r="B18" s="171"/>
      <c r="C18" s="171"/>
      <c r="D18" s="171"/>
      <c r="E18" s="171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</sheetData>
  <sheetProtection algorithmName="SHA-512" hashValue="Jt4+nUUVtwONTCB6C0/UbSFFAsLvJ+wCDs+YVqR0O0j+bRIQ5frnBIAlrOlD0kCUHBB90O5rRJx+V1iCLIcWsw==" saltValue="pqSqQvoJtCTDXYGRLK+vFg==" spinCount="100000" sheet="1" selectLockedCells="1"/>
  <mergeCells count="5">
    <mergeCell ref="A15:E15"/>
    <mergeCell ref="A16:E16"/>
    <mergeCell ref="A17:E17"/>
    <mergeCell ref="A18:E18"/>
    <mergeCell ref="B2:E2"/>
  </mergeCells>
  <printOptions/>
  <pageMargins left="0.787401575" right="0.787401575" top="0.984251969" bottom="0.984251969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BCE6-8101-B348-942C-4B2F5AF586B9}">
  <dimension ref="A2:H20"/>
  <sheetViews>
    <sheetView zoomScale="80" zoomScaleNormal="80" workbookViewId="0" topLeftCell="A1">
      <selection activeCell="D1" sqref="D1"/>
    </sheetView>
  </sheetViews>
  <sheetFormatPr defaultColWidth="10.625" defaultRowHeight="12.75"/>
  <cols>
    <col min="1" max="1" width="85.875" style="1" customWidth="1"/>
    <col min="2" max="4" width="29.875" style="6" customWidth="1"/>
    <col min="5" max="5" width="31.625" style="6" bestFit="1" customWidth="1"/>
    <col min="6" max="7" width="28.625" style="6" bestFit="1" customWidth="1"/>
    <col min="8" max="8" width="13.125" style="1" customWidth="1"/>
    <col min="9" max="9" width="15.875" style="1" customWidth="1"/>
    <col min="10" max="16384" width="10.625" style="1" customWidth="1"/>
  </cols>
  <sheetData>
    <row r="1" ht="100" customHeight="1"/>
    <row r="2" spans="1:7" ht="50" customHeight="1">
      <c r="A2" s="39" t="s">
        <v>22</v>
      </c>
      <c r="B2" s="172">
        <v>2018</v>
      </c>
      <c r="C2" s="173"/>
      <c r="D2" s="173"/>
      <c r="E2" s="173"/>
      <c r="F2" s="173"/>
      <c r="G2" s="174"/>
    </row>
    <row r="3" spans="1:7" ht="35" customHeight="1">
      <c r="A3" s="15"/>
      <c r="B3" s="19" t="s">
        <v>23</v>
      </c>
      <c r="C3" s="17" t="s">
        <v>1</v>
      </c>
      <c r="D3" s="40" t="s">
        <v>29</v>
      </c>
      <c r="E3" s="29" t="s">
        <v>28</v>
      </c>
      <c r="F3" s="17" t="s">
        <v>26</v>
      </c>
      <c r="G3" s="18" t="s">
        <v>25</v>
      </c>
    </row>
    <row r="4" spans="1:7" ht="35" customHeight="1">
      <c r="A4" s="38" t="s">
        <v>6</v>
      </c>
      <c r="B4" s="36"/>
      <c r="C4" s="36"/>
      <c r="D4" s="36"/>
      <c r="E4" s="36"/>
      <c r="F4" s="36"/>
      <c r="G4" s="37"/>
    </row>
    <row r="5" spans="1:8" ht="35" customHeight="1">
      <c r="A5" s="20" t="s">
        <v>11</v>
      </c>
      <c r="B5" s="52">
        <v>11671606</v>
      </c>
      <c r="C5" s="8">
        <v>15178</v>
      </c>
      <c r="D5" s="97">
        <f>B5/B14*100</f>
        <v>14.412542199815675</v>
      </c>
      <c r="E5" s="93">
        <f>B5/B10*100</f>
        <v>25.824008266085652</v>
      </c>
      <c r="F5" s="61">
        <f>B5-'2017'!B5</f>
        <v>-1637067</v>
      </c>
      <c r="G5" s="60">
        <f>F5/'2017'!B5*100</f>
        <v>-12.30075305028533</v>
      </c>
      <c r="H5" s="59"/>
    </row>
    <row r="6" spans="1:8" ht="35" customHeight="1">
      <c r="A6" s="20" t="s">
        <v>13</v>
      </c>
      <c r="B6" s="52">
        <v>8896515</v>
      </c>
      <c r="C6" s="9">
        <v>595</v>
      </c>
      <c r="D6" s="97">
        <f>B6/B14*100</f>
        <v>10.98575447704396</v>
      </c>
      <c r="E6" s="93">
        <f>B6/B10*100</f>
        <v>19.683981527422617</v>
      </c>
      <c r="F6" s="61">
        <f>B6-'2017'!B6</f>
        <v>206171</v>
      </c>
      <c r="G6" s="60">
        <f>F6/'2017'!B6*100</f>
        <v>2.3724147168397476</v>
      </c>
      <c r="H6" s="59"/>
    </row>
    <row r="7" spans="1:8" ht="35" customHeight="1">
      <c r="A7" s="22" t="s">
        <v>14</v>
      </c>
      <c r="B7" s="52">
        <v>8582751</v>
      </c>
      <c r="C7" s="24">
        <v>307</v>
      </c>
      <c r="D7" s="74">
        <f>B7/B14*100</f>
        <v>10.598306777834189</v>
      </c>
      <c r="E7" s="94">
        <f>B7/B10*100</f>
        <v>18.989763085710305</v>
      </c>
      <c r="F7" s="61">
        <f>B7-'2017'!B7</f>
        <v>809274</v>
      </c>
      <c r="G7" s="60">
        <f>F7/'2017'!B7*100</f>
        <v>10.410708103979726</v>
      </c>
      <c r="H7" s="59"/>
    </row>
    <row r="8" spans="1:8" ht="35" customHeight="1">
      <c r="A8" s="21" t="s">
        <v>12</v>
      </c>
      <c r="B8" s="52">
        <v>14502160</v>
      </c>
      <c r="C8" s="10">
        <v>292</v>
      </c>
      <c r="D8" s="75">
        <f>B8/B14*100</f>
        <v>17.90781774063303</v>
      </c>
      <c r="E8" s="95">
        <f>B8/B10*100</f>
        <v>32.08674964834288</v>
      </c>
      <c r="F8" s="61">
        <f>B8-'2017'!B8</f>
        <v>1598947</v>
      </c>
      <c r="G8" s="60">
        <f>F8/'2017'!B8*100</f>
        <v>12.391851548912662</v>
      </c>
      <c r="H8" s="59"/>
    </row>
    <row r="9" spans="1:8" ht="35" customHeight="1">
      <c r="A9" s="22" t="s">
        <v>7</v>
      </c>
      <c r="B9" s="52">
        <v>1543693</v>
      </c>
      <c r="C9" s="14" t="s">
        <v>21</v>
      </c>
      <c r="D9" s="98">
        <f>B9/B14*100</f>
        <v>1.9062107225055456</v>
      </c>
      <c r="E9" s="93">
        <f>B9/B10*100</f>
        <v>3.4154974724385454</v>
      </c>
      <c r="F9" s="61">
        <f>B9-'2017'!B9</f>
        <v>1081235</v>
      </c>
      <c r="G9" s="60">
        <f>F9/'2017'!B9*100</f>
        <v>233.8017722690493</v>
      </c>
      <c r="H9" s="59"/>
    </row>
    <row r="10" spans="1:8" ht="35" customHeight="1">
      <c r="A10" s="21" t="s">
        <v>24</v>
      </c>
      <c r="B10" s="31">
        <v>45196725</v>
      </c>
      <c r="C10" s="31">
        <v>16372</v>
      </c>
      <c r="D10" s="99">
        <f>B10/B14*100</f>
        <v>55.810631917832396</v>
      </c>
      <c r="E10" s="96" t="s">
        <v>4</v>
      </c>
      <c r="F10" s="62">
        <f>B10-'2017'!B10</f>
        <v>2058560</v>
      </c>
      <c r="G10" s="117">
        <f>F10/'2017'!B10*100</f>
        <v>4.772015684950901</v>
      </c>
      <c r="H10" s="59"/>
    </row>
    <row r="11" spans="1:8" ht="35" customHeight="1">
      <c r="A11" s="38" t="s">
        <v>8</v>
      </c>
      <c r="B11" s="53"/>
      <c r="C11" s="36"/>
      <c r="D11" s="51"/>
      <c r="E11" s="36"/>
      <c r="F11" s="58"/>
      <c r="G11" s="58"/>
      <c r="H11" s="59"/>
    </row>
    <row r="12" spans="1:8" ht="35" customHeight="1">
      <c r="A12" s="22" t="s">
        <v>15</v>
      </c>
      <c r="B12" s="43">
        <f>B14-B10</f>
        <v>35785560</v>
      </c>
      <c r="C12" s="10" t="s">
        <v>3</v>
      </c>
      <c r="D12" s="100">
        <f>B12/B14*100</f>
        <v>44.189368082167604</v>
      </c>
      <c r="E12" s="41" t="s">
        <v>4</v>
      </c>
      <c r="F12" s="62">
        <v>432707</v>
      </c>
      <c r="G12" s="117">
        <f>F12/'2017'!B12*100</f>
        <v>1.2625811830652407</v>
      </c>
      <c r="H12" s="59"/>
    </row>
    <row r="13" spans="1:8" ht="35" customHeight="1">
      <c r="A13" s="38" t="s">
        <v>18</v>
      </c>
      <c r="B13" s="53"/>
      <c r="C13" s="36"/>
      <c r="D13" s="36"/>
      <c r="E13" s="36"/>
      <c r="F13" s="58"/>
      <c r="G13" s="58"/>
      <c r="H13" s="59"/>
    </row>
    <row r="14" spans="1:8" ht="35" customHeight="1" thickBot="1">
      <c r="A14" s="25" t="s">
        <v>15</v>
      </c>
      <c r="B14" s="54">
        <v>80982285</v>
      </c>
      <c r="C14" s="26" t="s">
        <v>3</v>
      </c>
      <c r="D14" s="27" t="s">
        <v>4</v>
      </c>
      <c r="E14" s="27" t="s">
        <v>4</v>
      </c>
      <c r="F14" s="62">
        <v>3572502</v>
      </c>
      <c r="G14" s="117">
        <f>F14/'2017'!B14*100</f>
        <v>4.6150523377645944</v>
      </c>
      <c r="H14" s="59"/>
    </row>
    <row r="15" spans="1:8" ht="21" customHeight="1" thickTop="1">
      <c r="A15" s="170" t="s">
        <v>5</v>
      </c>
      <c r="B15" s="170"/>
      <c r="C15" s="170"/>
      <c r="D15" s="170"/>
      <c r="E15" s="170"/>
      <c r="F15" s="170"/>
      <c r="G15" s="170"/>
      <c r="H15" s="2"/>
    </row>
    <row r="16" spans="1:8" ht="16" customHeight="1">
      <c r="A16" s="171" t="s">
        <v>16</v>
      </c>
      <c r="B16" s="171"/>
      <c r="C16" s="171"/>
      <c r="D16" s="171"/>
      <c r="E16" s="171"/>
      <c r="F16" s="171"/>
      <c r="G16" s="171"/>
      <c r="H16" s="2"/>
    </row>
    <row r="17" spans="1:7" ht="16" customHeight="1">
      <c r="A17" s="171" t="s">
        <v>9</v>
      </c>
      <c r="B17" s="171"/>
      <c r="C17" s="171"/>
      <c r="D17" s="171"/>
      <c r="E17" s="171"/>
      <c r="F17" s="171"/>
      <c r="G17" s="171"/>
    </row>
    <row r="18" spans="1:7" ht="12.75">
      <c r="A18" s="171" t="s">
        <v>10</v>
      </c>
      <c r="B18" s="171"/>
      <c r="C18" s="5"/>
      <c r="D18" s="5"/>
      <c r="E18" s="5"/>
      <c r="F18" s="5"/>
      <c r="G18" s="5"/>
    </row>
    <row r="19" spans="1:7" ht="12.75">
      <c r="A19" s="3"/>
      <c r="B19" s="4"/>
      <c r="C19" s="5"/>
      <c r="D19" s="5"/>
      <c r="E19" s="4"/>
      <c r="F19" s="4"/>
      <c r="G19" s="4"/>
    </row>
    <row r="20" spans="1:7" ht="12.75">
      <c r="A20" s="3"/>
      <c r="B20" s="4"/>
      <c r="C20" s="5"/>
      <c r="D20" s="5"/>
      <c r="E20" s="4"/>
      <c r="F20" s="4"/>
      <c r="G20" s="4"/>
    </row>
  </sheetData>
  <sheetProtection algorithmName="SHA-512" hashValue="Nh0k8qjmyL4J0KCoKpwtZuTMNPBKKwPRsYdqKhsFYLbYLA5vKlu1PF1qSgVQzddbkzL6PNC8SwEUv2ctE+9DTA==" saltValue="4GWwJvDxIS4fYB5bnb48vA==" spinCount="100000" sheet="1" selectLockedCells="1"/>
  <mergeCells count="5">
    <mergeCell ref="A15:G15"/>
    <mergeCell ref="A16:G16"/>
    <mergeCell ref="A17:G17"/>
    <mergeCell ref="A18:B18"/>
    <mergeCell ref="B2:G2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4545-2DA2-3341-A0FC-B484B72366E5}">
  <dimension ref="A2:H22"/>
  <sheetViews>
    <sheetView zoomScale="80" zoomScaleNormal="80" workbookViewId="0" topLeftCell="A1">
      <selection activeCell="E10" sqref="E10"/>
    </sheetView>
  </sheetViews>
  <sheetFormatPr defaultColWidth="10.625" defaultRowHeight="12.75"/>
  <cols>
    <col min="1" max="1" width="85.875" style="1" customWidth="1"/>
    <col min="2" max="4" width="29.875" style="1" customWidth="1"/>
    <col min="5" max="5" width="31.625" style="1" bestFit="1" customWidth="1"/>
    <col min="6" max="6" width="28.625" style="1" customWidth="1"/>
    <col min="7" max="7" width="28.625" style="1" bestFit="1" customWidth="1"/>
    <col min="8" max="8" width="13.125" style="1" customWidth="1"/>
    <col min="9" max="9" width="15.875" style="1" customWidth="1"/>
    <col min="10" max="16384" width="10.625" style="1" customWidth="1"/>
  </cols>
  <sheetData>
    <row r="1" ht="100" customHeight="1"/>
    <row r="2" spans="1:7" ht="50" customHeight="1">
      <c r="A2" s="39" t="s">
        <v>22</v>
      </c>
      <c r="B2" s="172">
        <v>2019</v>
      </c>
      <c r="C2" s="173"/>
      <c r="D2" s="173"/>
      <c r="E2" s="173"/>
      <c r="F2" s="173"/>
      <c r="G2" s="174"/>
    </row>
    <row r="3" spans="1:7" ht="35" customHeight="1">
      <c r="A3" s="15"/>
      <c r="B3" s="16" t="s">
        <v>23</v>
      </c>
      <c r="C3" s="17" t="s">
        <v>0</v>
      </c>
      <c r="D3" s="17" t="s">
        <v>39</v>
      </c>
      <c r="E3" s="29" t="s">
        <v>28</v>
      </c>
      <c r="F3" s="17" t="s">
        <v>26</v>
      </c>
      <c r="G3" s="18" t="s">
        <v>25</v>
      </c>
    </row>
    <row r="4" spans="1:7" ht="35" customHeight="1">
      <c r="A4" s="38" t="s">
        <v>6</v>
      </c>
      <c r="B4" s="36"/>
      <c r="C4" s="36"/>
      <c r="D4" s="36"/>
      <c r="E4" s="36"/>
      <c r="F4" s="36"/>
      <c r="G4" s="37"/>
    </row>
    <row r="5" spans="1:8" ht="35" customHeight="1">
      <c r="A5" s="20" t="s">
        <v>11</v>
      </c>
      <c r="B5" s="55">
        <v>12262674.18</v>
      </c>
      <c r="C5" s="11">
        <v>15321</v>
      </c>
      <c r="D5" s="72">
        <f>B5/B14*100</f>
        <v>14.637764818024102</v>
      </c>
      <c r="E5" s="73">
        <f>B5/B10*100</f>
        <v>24.69472634187076</v>
      </c>
      <c r="F5" s="63">
        <f>B5-'2018'!B5</f>
        <v>591068.1799999997</v>
      </c>
      <c r="G5" s="68">
        <f>F5/'2018'!B5*100</f>
        <v>5.064154667318274</v>
      </c>
      <c r="H5" s="59"/>
    </row>
    <row r="6" spans="1:8" ht="35" customHeight="1">
      <c r="A6" s="20" t="s">
        <v>13</v>
      </c>
      <c r="B6" s="55">
        <v>9331626.05</v>
      </c>
      <c r="C6" s="12">
        <v>580</v>
      </c>
      <c r="D6" s="73">
        <f>B6/B14*100</f>
        <v>11.13901792420022</v>
      </c>
      <c r="E6" s="73">
        <f>B6/B10*100</f>
        <v>18.792145028632113</v>
      </c>
      <c r="F6" s="63">
        <f>B6-'2018'!B6</f>
        <v>435111.05000000075</v>
      </c>
      <c r="G6" s="68">
        <f>F6/'2018'!B6*100</f>
        <v>4.890803308936148</v>
      </c>
      <c r="H6" s="59"/>
    </row>
    <row r="7" spans="1:8" ht="35" customHeight="1">
      <c r="A7" s="22" t="s">
        <v>14</v>
      </c>
      <c r="B7" s="55">
        <v>9577867.05</v>
      </c>
      <c r="C7" s="23">
        <v>312</v>
      </c>
      <c r="D7" s="74">
        <f>B7/B14*100</f>
        <v>11.432952003638924</v>
      </c>
      <c r="E7" s="73">
        <f>B7/B10*100</f>
        <v>19.288028228323277</v>
      </c>
      <c r="F7" s="63">
        <f>B7-'2018'!B7</f>
        <v>995116.0500000007</v>
      </c>
      <c r="G7" s="68">
        <f>F7/'2018'!B7*100</f>
        <v>11.594371664749458</v>
      </c>
      <c r="H7" s="59"/>
    </row>
    <row r="8" spans="1:8" ht="35" customHeight="1">
      <c r="A8" s="21" t="s">
        <v>12</v>
      </c>
      <c r="B8" s="55">
        <v>16010810.36</v>
      </c>
      <c r="C8" s="13">
        <v>291</v>
      </c>
      <c r="D8" s="75">
        <f>B8/B14*100</f>
        <v>19.111857100297172</v>
      </c>
      <c r="E8" s="73">
        <f>B8/B10*100</f>
        <v>32.24276977012441</v>
      </c>
      <c r="F8" s="63">
        <f>B8-'2018'!B8</f>
        <v>1508650.3599999994</v>
      </c>
      <c r="G8" s="68">
        <f>F8/'2018'!B8*100</f>
        <v>10.40293556270238</v>
      </c>
      <c r="H8" s="59"/>
    </row>
    <row r="9" spans="1:8" ht="35" customHeight="1">
      <c r="A9" s="22" t="s">
        <v>7</v>
      </c>
      <c r="B9" s="55">
        <v>2474078.73</v>
      </c>
      <c r="C9" s="14" t="s">
        <v>17</v>
      </c>
      <c r="D9" s="76">
        <f>B9/B14*100</f>
        <v>2.9532695772086273</v>
      </c>
      <c r="E9" s="73">
        <f>B9/B10*100</f>
        <v>4.982330631049446</v>
      </c>
      <c r="F9" s="63">
        <f>B9-'2018'!B9</f>
        <v>930385.73</v>
      </c>
      <c r="G9" s="68">
        <f>F9/'2018'!B9*100</f>
        <v>60.27012689699311</v>
      </c>
      <c r="H9" s="59"/>
    </row>
    <row r="10" spans="1:8" ht="35" customHeight="1">
      <c r="A10" s="21" t="s">
        <v>24</v>
      </c>
      <c r="B10" s="43">
        <v>49657056.37</v>
      </c>
      <c r="C10" s="42">
        <v>16504</v>
      </c>
      <c r="D10" s="50">
        <f>B10/B14*100</f>
        <v>59.27486142336904</v>
      </c>
      <c r="E10" s="73" t="s">
        <v>4</v>
      </c>
      <c r="F10" s="67">
        <f>B10-'2018'!B10</f>
        <v>4460331.369999997</v>
      </c>
      <c r="G10" s="118">
        <f>F10/'2018'!B10*100</f>
        <v>9.868704801066885</v>
      </c>
      <c r="H10" s="59"/>
    </row>
    <row r="11" spans="1:8" ht="35" customHeight="1">
      <c r="A11" s="38" t="s">
        <v>8</v>
      </c>
      <c r="B11" s="53"/>
      <c r="C11" s="36"/>
      <c r="D11" s="51"/>
      <c r="E11" s="36"/>
      <c r="F11" s="66"/>
      <c r="G11" s="69"/>
      <c r="H11" s="59"/>
    </row>
    <row r="12" spans="1:8" ht="35" customHeight="1">
      <c r="A12" s="22" t="s">
        <v>15</v>
      </c>
      <c r="B12" s="43">
        <f>B14-B10</f>
        <v>34117169.63</v>
      </c>
      <c r="C12" s="13" t="s">
        <v>3</v>
      </c>
      <c r="D12" s="100">
        <f>B12/B14*100</f>
        <v>40.72513857663096</v>
      </c>
      <c r="E12" s="44" t="s">
        <v>4</v>
      </c>
      <c r="F12" s="67">
        <f>B12-'2018'!B12</f>
        <v>-1668390.3699999973</v>
      </c>
      <c r="G12" s="70">
        <f>F12/'2018'!B12*100</f>
        <v>-4.662188799057489</v>
      </c>
      <c r="H12" s="59"/>
    </row>
    <row r="13" spans="1:8" ht="35" customHeight="1">
      <c r="A13" s="38" t="s">
        <v>18</v>
      </c>
      <c r="B13" s="53"/>
      <c r="C13" s="36"/>
      <c r="D13" s="36"/>
      <c r="E13" s="36"/>
      <c r="F13" s="66"/>
      <c r="G13" s="69"/>
      <c r="H13" s="59"/>
    </row>
    <row r="14" spans="1:8" ht="35" customHeight="1" thickBot="1">
      <c r="A14" s="25" t="s">
        <v>15</v>
      </c>
      <c r="B14" s="54">
        <v>83774226</v>
      </c>
      <c r="C14" s="26" t="s">
        <v>3</v>
      </c>
      <c r="D14" s="27" t="s">
        <v>4</v>
      </c>
      <c r="E14" s="28" t="s">
        <v>4</v>
      </c>
      <c r="F14" s="119">
        <f>B14-'2018'!B14</f>
        <v>2791941</v>
      </c>
      <c r="G14" s="71">
        <f>F14/'2018'!B14*100</f>
        <v>3.4475947424797906</v>
      </c>
      <c r="H14" s="59"/>
    </row>
    <row r="15" spans="1:8" ht="21" customHeight="1" thickTop="1">
      <c r="A15" s="48" t="s">
        <v>5</v>
      </c>
      <c r="H15" s="2"/>
    </row>
    <row r="16" spans="1:8" ht="16" customHeight="1">
      <c r="A16" s="49" t="s">
        <v>16</v>
      </c>
      <c r="H16" s="2"/>
    </row>
    <row r="17" ht="16" customHeight="1">
      <c r="A17" s="47" t="s">
        <v>9</v>
      </c>
    </row>
    <row r="18" spans="1:4" ht="17">
      <c r="A18" s="47" t="s">
        <v>10</v>
      </c>
      <c r="B18" s="3"/>
      <c r="C18" s="3"/>
      <c r="D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2:4" ht="12.75">
      <c r="B21" s="3"/>
      <c r="C21" s="3"/>
      <c r="D21" s="3"/>
    </row>
    <row r="22" spans="2:4" ht="12.75">
      <c r="B22" s="3"/>
      <c r="C22" s="3"/>
      <c r="D22" s="3"/>
    </row>
  </sheetData>
  <sheetProtection algorithmName="SHA-512" hashValue="wRTu7UiHe9s950+W3Mwr+hGQRV1Pg1cHh5CLa+ayFhx0Bm/3u13fKqCVr1EI4Zrm/X6I3sSpDBqh4km2FDbzrQ==" saltValue="Tgm6K68JTYFFVS19bV+G8A==" spinCount="100000" sheet="1" selectLockedCells="1"/>
  <mergeCells count="1">
    <mergeCell ref="B2:G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A75C-43B6-3E41-9B2B-E84B9F3D2001}">
  <dimension ref="A2:H20"/>
  <sheetViews>
    <sheetView zoomScale="80" zoomScaleNormal="80" workbookViewId="0" topLeftCell="A1">
      <selection activeCell="C10" sqref="C10"/>
    </sheetView>
  </sheetViews>
  <sheetFormatPr defaultColWidth="10.625" defaultRowHeight="12.75"/>
  <cols>
    <col min="1" max="1" width="85.875" style="1" customWidth="1"/>
    <col min="2" max="3" width="29.875" style="6" customWidth="1"/>
    <col min="4" max="4" width="29.875" style="7" customWidth="1"/>
    <col min="5" max="5" width="31.625" style="7" bestFit="1" customWidth="1"/>
    <col min="6" max="7" width="28.625" style="7" bestFit="1" customWidth="1"/>
    <col min="8" max="8" width="13.125" style="1" customWidth="1"/>
    <col min="9" max="9" width="15.875" style="1" customWidth="1"/>
    <col min="10" max="16384" width="10.625" style="1" customWidth="1"/>
  </cols>
  <sheetData>
    <row r="1" ht="100" customHeight="1"/>
    <row r="2" spans="1:7" ht="50" customHeight="1">
      <c r="A2" s="39" t="s">
        <v>22</v>
      </c>
      <c r="B2" s="172">
        <v>2020</v>
      </c>
      <c r="C2" s="173"/>
      <c r="D2" s="173"/>
      <c r="E2" s="173"/>
      <c r="F2" s="173"/>
      <c r="G2" s="174"/>
    </row>
    <row r="3" spans="1:7" ht="35" customHeight="1">
      <c r="A3" s="15"/>
      <c r="B3" s="19" t="s">
        <v>23</v>
      </c>
      <c r="C3" s="17" t="s">
        <v>1</v>
      </c>
      <c r="D3" s="40" t="s">
        <v>39</v>
      </c>
      <c r="E3" s="29" t="s">
        <v>28</v>
      </c>
      <c r="F3" s="17" t="s">
        <v>26</v>
      </c>
      <c r="G3" s="18" t="s">
        <v>25</v>
      </c>
    </row>
    <row r="4" spans="1:7" ht="35" customHeight="1">
      <c r="A4" s="38" t="s">
        <v>6</v>
      </c>
      <c r="B4" s="36"/>
      <c r="C4" s="36"/>
      <c r="D4" s="36"/>
      <c r="E4" s="36"/>
      <c r="F4" s="36"/>
      <c r="G4" s="37"/>
    </row>
    <row r="5" spans="1:7" ht="35" customHeight="1">
      <c r="A5" s="20" t="s">
        <v>11</v>
      </c>
      <c r="B5" s="55">
        <v>14194280.31</v>
      </c>
      <c r="C5" s="8">
        <v>13756</v>
      </c>
      <c r="D5" s="97">
        <f>B5/B14*100</f>
        <v>16.826151754548064</v>
      </c>
      <c r="E5" s="93">
        <f>B5/B10*100</f>
        <v>23.756262560998156</v>
      </c>
      <c r="F5" s="101">
        <f>B5-'2019'!B5</f>
        <v>1931606.1300000008</v>
      </c>
      <c r="G5" s="105">
        <f>F5/'2019'!B5*100</f>
        <v>15.75191594954373</v>
      </c>
    </row>
    <row r="6" spans="1:7" ht="35" customHeight="1">
      <c r="A6" s="20" t="s">
        <v>13</v>
      </c>
      <c r="B6" s="55">
        <v>14402143.87</v>
      </c>
      <c r="C6" s="9">
        <v>589</v>
      </c>
      <c r="D6" s="97">
        <f>B6/B14*100</f>
        <v>17.072556907075352</v>
      </c>
      <c r="E6" s="93">
        <f>B6/B10*100</f>
        <v>24.104153486101616</v>
      </c>
      <c r="F6" s="61">
        <f>B6-'2019'!B6</f>
        <v>5070517.819999998</v>
      </c>
      <c r="G6" s="105">
        <f>F6/'2019'!B6*100</f>
        <v>54.3369161262093</v>
      </c>
    </row>
    <row r="7" spans="1:7" ht="35" customHeight="1">
      <c r="A7" s="22" t="s">
        <v>14</v>
      </c>
      <c r="B7" s="55">
        <v>11995233.48</v>
      </c>
      <c r="C7" s="24">
        <v>300</v>
      </c>
      <c r="D7" s="74">
        <f>B7/B14*100</f>
        <v>14.219362620556542</v>
      </c>
      <c r="E7" s="94">
        <f>B7/B10*100</f>
        <v>20.075827009742603</v>
      </c>
      <c r="F7" s="64">
        <f>B7-'2019'!B7</f>
        <v>2417366.4299999997</v>
      </c>
      <c r="G7" s="105">
        <f>F7/'2019'!B7*100</f>
        <v>25.239089427535948</v>
      </c>
    </row>
    <row r="8" spans="1:7" ht="35" customHeight="1">
      <c r="A8" s="21" t="s">
        <v>12</v>
      </c>
      <c r="B8" s="55">
        <v>17907759.94</v>
      </c>
      <c r="C8" s="10">
        <v>291</v>
      </c>
      <c r="D8" s="75">
        <f>B8/B14*100</f>
        <v>21.22817640301036</v>
      </c>
      <c r="E8" s="95">
        <f>B8/B10*100</f>
        <v>29.971329135599166</v>
      </c>
      <c r="F8" s="63">
        <f>B8-'2019'!B8</f>
        <v>1896949.580000002</v>
      </c>
      <c r="G8" s="105">
        <f>F8/'2019'!B8*100</f>
        <v>11.847929850816133</v>
      </c>
    </row>
    <row r="9" spans="1:7" ht="35" customHeight="1">
      <c r="A9" s="22" t="s">
        <v>7</v>
      </c>
      <c r="B9" s="55">
        <v>1250217.99</v>
      </c>
      <c r="C9" s="14" t="s">
        <v>19</v>
      </c>
      <c r="D9" s="98">
        <f>B9/B14*100</f>
        <v>1.4820305902501976</v>
      </c>
      <c r="E9" s="93">
        <f>B9/B10*100</f>
        <v>2.0924278075584493</v>
      </c>
      <c r="F9" s="65">
        <f>B9-'2019'!B9</f>
        <v>-1223860.74</v>
      </c>
      <c r="G9" s="106">
        <f>F9/'2019'!B9*100</f>
        <v>-49.467332027869624</v>
      </c>
    </row>
    <row r="10" spans="1:7" ht="35" customHeight="1">
      <c r="A10" s="21" t="s">
        <v>24</v>
      </c>
      <c r="B10" s="43">
        <v>59749635.59</v>
      </c>
      <c r="C10" s="31">
        <v>14936</v>
      </c>
      <c r="D10" s="99">
        <f>B10/B14*100</f>
        <v>70.82827827544051</v>
      </c>
      <c r="E10" s="96" t="s">
        <v>4</v>
      </c>
      <c r="F10" s="102">
        <f>B10-'2019'!B10</f>
        <v>10092579.220000006</v>
      </c>
      <c r="G10" s="107">
        <f>F10/'2019'!B10*100</f>
        <v>20.32456202155667</v>
      </c>
    </row>
    <row r="11" spans="1:7" ht="35" customHeight="1">
      <c r="A11" s="38" t="s">
        <v>8</v>
      </c>
      <c r="B11" s="53"/>
      <c r="C11" s="36"/>
      <c r="D11" s="51"/>
      <c r="E11" s="36"/>
      <c r="F11" s="66"/>
      <c r="G11" s="108"/>
    </row>
    <row r="12" spans="1:7" ht="35" customHeight="1">
      <c r="A12" s="22" t="s">
        <v>15</v>
      </c>
      <c r="B12" s="43">
        <f>B14-B10</f>
        <v>24608811.409999996</v>
      </c>
      <c r="C12" s="10" t="s">
        <v>3</v>
      </c>
      <c r="D12" s="100">
        <f>B12/B14*100</f>
        <v>29.17172172455948</v>
      </c>
      <c r="E12" s="45" t="s">
        <v>4</v>
      </c>
      <c r="F12" s="103">
        <f>B12-'2019'!B12</f>
        <v>-9508358.220000006</v>
      </c>
      <c r="G12" s="109">
        <f>F12/'2019'!B12*100</f>
        <v>-27.86971581499273</v>
      </c>
    </row>
    <row r="13" spans="1:7" ht="35" customHeight="1">
      <c r="A13" s="38" t="s">
        <v>18</v>
      </c>
      <c r="B13" s="53"/>
      <c r="C13" s="36"/>
      <c r="D13" s="36"/>
      <c r="E13" s="36"/>
      <c r="F13" s="66"/>
      <c r="G13" s="108"/>
    </row>
    <row r="14" spans="1:7" ht="35" customHeight="1" thickBot="1">
      <c r="A14" s="25" t="s">
        <v>15</v>
      </c>
      <c r="B14" s="56">
        <v>84358447</v>
      </c>
      <c r="C14" s="46" t="s">
        <v>3</v>
      </c>
      <c r="D14" s="27" t="s">
        <v>4</v>
      </c>
      <c r="E14" s="27" t="s">
        <v>4</v>
      </c>
      <c r="F14" s="104">
        <f>B14-'2019'!B14</f>
        <v>584221</v>
      </c>
      <c r="G14" s="110">
        <f>F14/'2019'!B14*100</f>
        <v>0.6973755866153869</v>
      </c>
    </row>
    <row r="15" spans="1:8" ht="21" customHeight="1" thickTop="1">
      <c r="A15" s="48" t="s">
        <v>5</v>
      </c>
      <c r="B15" s="2"/>
      <c r="C15" s="1"/>
      <c r="D15" s="1"/>
      <c r="E15" s="33"/>
      <c r="F15" s="33"/>
      <c r="G15" s="33"/>
      <c r="H15" s="2"/>
    </row>
    <row r="16" spans="1:8" ht="16" customHeight="1">
      <c r="A16" s="49" t="s">
        <v>16</v>
      </c>
      <c r="B16" s="2"/>
      <c r="C16" s="1"/>
      <c r="D16" s="1"/>
      <c r="E16" s="1"/>
      <c r="F16" s="1"/>
      <c r="G16" s="1"/>
      <c r="H16" s="2"/>
    </row>
    <row r="17" spans="1:7" ht="16" customHeight="1">
      <c r="A17" s="47" t="s">
        <v>9</v>
      </c>
      <c r="B17" s="1"/>
      <c r="C17" s="1"/>
      <c r="D17" s="1"/>
      <c r="E17" s="1"/>
      <c r="F17" s="1"/>
      <c r="G17" s="1"/>
    </row>
    <row r="18" spans="1:7" ht="17">
      <c r="A18" s="47" t="s">
        <v>10</v>
      </c>
      <c r="B18" s="1"/>
      <c r="C18" s="34"/>
      <c r="D18" s="34"/>
      <c r="E18" s="34"/>
      <c r="F18" s="34"/>
      <c r="G18" s="34"/>
    </row>
    <row r="19" spans="1:7" ht="12.75">
      <c r="A19" s="3"/>
      <c r="B19" s="4"/>
      <c r="C19" s="34"/>
      <c r="D19" s="34"/>
      <c r="E19" s="35"/>
      <c r="F19" s="35"/>
      <c r="G19" s="35"/>
    </row>
    <row r="20" spans="1:7" ht="12.75">
      <c r="A20" s="3"/>
      <c r="B20" s="4"/>
      <c r="C20" s="4"/>
      <c r="D20" s="35"/>
      <c r="E20" s="35"/>
      <c r="F20" s="35"/>
      <c r="G20" s="35"/>
    </row>
  </sheetData>
  <sheetProtection algorithmName="SHA-512" hashValue="Pj48CWwiicFb6TmHc2bEbwVQ2uUaVi4m+GxnU+teDk3cO3np083RLAGelJqC4zHf7Pfn6Ihv8m861AhOeJk8oA==" saltValue="Zy1kc39va9cZk3mO3JNfMg==" spinCount="100000" sheet="1" selectLockedCells="1"/>
  <mergeCells count="1">
    <mergeCell ref="B2:G2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26C20-70CD-EF45-93DB-8A08C65A8A08}">
  <dimension ref="A2:H20"/>
  <sheetViews>
    <sheetView zoomScale="80" zoomScaleNormal="80" workbookViewId="0" topLeftCell="A1">
      <selection activeCell="D10" sqref="D10"/>
    </sheetView>
  </sheetViews>
  <sheetFormatPr defaultColWidth="10.625" defaultRowHeight="12.75"/>
  <cols>
    <col min="1" max="1" width="85.875" style="1" customWidth="1"/>
    <col min="2" max="4" width="29.875" style="1" customWidth="1"/>
    <col min="5" max="5" width="31.625" style="1" bestFit="1" customWidth="1"/>
    <col min="6" max="7" width="28.625" style="1" bestFit="1" customWidth="1"/>
    <col min="8" max="8" width="13.125" style="1" customWidth="1"/>
    <col min="9" max="9" width="15.875" style="1" customWidth="1"/>
    <col min="10" max="16384" width="10.625" style="1" customWidth="1"/>
  </cols>
  <sheetData>
    <row r="1" ht="100" customHeight="1"/>
    <row r="2" spans="1:7" ht="50" customHeight="1">
      <c r="A2" s="39" t="s">
        <v>27</v>
      </c>
      <c r="B2" s="172">
        <v>2021</v>
      </c>
      <c r="C2" s="173"/>
      <c r="D2" s="173"/>
      <c r="E2" s="173"/>
      <c r="F2" s="173"/>
      <c r="G2" s="174"/>
    </row>
    <row r="3" spans="1:7" ht="35" customHeight="1">
      <c r="A3" s="15"/>
      <c r="B3" s="19" t="s">
        <v>23</v>
      </c>
      <c r="C3" s="17" t="s">
        <v>1</v>
      </c>
      <c r="D3" s="40" t="s">
        <v>39</v>
      </c>
      <c r="E3" s="29" t="s">
        <v>28</v>
      </c>
      <c r="F3" s="17" t="s">
        <v>26</v>
      </c>
      <c r="G3" s="17" t="s">
        <v>25</v>
      </c>
    </row>
    <row r="4" spans="1:7" ht="35" customHeight="1">
      <c r="A4" s="38" t="s">
        <v>6</v>
      </c>
      <c r="B4" s="175"/>
      <c r="C4" s="175"/>
      <c r="D4" s="175"/>
      <c r="E4" s="175"/>
      <c r="F4" s="175"/>
      <c r="G4" s="176"/>
    </row>
    <row r="5" spans="1:7" ht="35" customHeight="1">
      <c r="A5" s="20" t="s">
        <v>11</v>
      </c>
      <c r="B5" s="55">
        <v>14408423.37</v>
      </c>
      <c r="C5" s="8">
        <v>13123</v>
      </c>
      <c r="D5" s="97">
        <f>B5/B14*100</f>
        <v>16.889270395814584</v>
      </c>
      <c r="E5" s="93">
        <f>B5/B10*100</f>
        <v>24.045800342328704</v>
      </c>
      <c r="F5" s="63">
        <f>B5-'2020'!B5</f>
        <v>214143.05999999866</v>
      </c>
      <c r="G5" s="111">
        <f>F5/'2020'!B5*100</f>
        <v>1.5086573980727498</v>
      </c>
    </row>
    <row r="6" spans="1:7" ht="35" customHeight="1">
      <c r="A6" s="20" t="s">
        <v>13</v>
      </c>
      <c r="B6" s="55">
        <v>13699524.81</v>
      </c>
      <c r="C6" s="9">
        <v>580</v>
      </c>
      <c r="D6" s="97">
        <f>B6/B14*100</f>
        <v>16.058313451006015</v>
      </c>
      <c r="E6" s="93">
        <f>B6/B10*100</f>
        <v>22.862740072721685</v>
      </c>
      <c r="F6" s="63">
        <f>B6-'2020'!B6</f>
        <v>-702619.0599999987</v>
      </c>
      <c r="G6" s="111">
        <f>F6/'2020'!B6*100</f>
        <v>-4.878572706550797</v>
      </c>
    </row>
    <row r="7" spans="1:7" ht="35" customHeight="1">
      <c r="A7" s="22" t="s">
        <v>14</v>
      </c>
      <c r="B7" s="55">
        <v>12589020.39</v>
      </c>
      <c r="C7" s="24">
        <v>322</v>
      </c>
      <c r="D7" s="74">
        <f>B7/B14*100</f>
        <v>14.75660201849921</v>
      </c>
      <c r="E7" s="93">
        <f>B7/B10*100</f>
        <v>21.00945141810093</v>
      </c>
      <c r="F7" s="63">
        <f>B7-'2020'!B7</f>
        <v>593786.9100000001</v>
      </c>
      <c r="G7" s="111">
        <f>F7/'2020'!B7*100</f>
        <v>4.950190515174533</v>
      </c>
    </row>
    <row r="8" spans="1:7" ht="35" customHeight="1">
      <c r="A8" s="21" t="s">
        <v>12</v>
      </c>
      <c r="B8" s="55">
        <v>18543978.25</v>
      </c>
      <c r="C8" s="10">
        <v>295</v>
      </c>
      <c r="D8" s="75">
        <f>B8/B14*100</f>
        <v>21.736886461183612</v>
      </c>
      <c r="E8" s="93">
        <f>B8/B10*100</f>
        <v>30.94750807228578</v>
      </c>
      <c r="F8" s="63">
        <f>B8-'2020'!B8</f>
        <v>636218.3099999987</v>
      </c>
      <c r="G8" s="111">
        <f>F8/'2020'!B8*100</f>
        <v>3.552752059060708</v>
      </c>
    </row>
    <row r="9" spans="1:7" ht="35" customHeight="1">
      <c r="A9" s="22" t="s">
        <v>7</v>
      </c>
      <c r="B9" s="55">
        <v>679800.94</v>
      </c>
      <c r="C9" s="32" t="s">
        <v>20</v>
      </c>
      <c r="D9" s="98">
        <f>B9/B14*100</f>
        <v>0.796849287125641</v>
      </c>
      <c r="E9" s="93">
        <f>B9/B10*100</f>
        <v>1.1345000945629053</v>
      </c>
      <c r="F9" s="63">
        <f>B9-'2020'!B9</f>
        <v>-570417.05</v>
      </c>
      <c r="G9" s="111">
        <f>F9/'2020'!B9*100</f>
        <v>-45.62540729397119</v>
      </c>
    </row>
    <row r="10" spans="1:7" ht="35" customHeight="1">
      <c r="A10" s="21" t="s">
        <v>24</v>
      </c>
      <c r="B10" s="43">
        <v>59920747.76</v>
      </c>
      <c r="C10" s="31">
        <v>14320</v>
      </c>
      <c r="D10" s="99">
        <f>B10/B14*100</f>
        <v>70.23792161362906</v>
      </c>
      <c r="E10" s="30" t="s">
        <v>4</v>
      </c>
      <c r="F10" s="67">
        <f>B10-'2020'!B10</f>
        <v>171112.16999999434</v>
      </c>
      <c r="G10" s="107">
        <f>F10/'2020'!B10*100</f>
        <v>0.28638194745514484</v>
      </c>
    </row>
    <row r="11" spans="1:7" ht="35" customHeight="1">
      <c r="A11" s="38" t="s">
        <v>8</v>
      </c>
      <c r="B11" s="53"/>
      <c r="C11" s="36"/>
      <c r="D11" s="51"/>
      <c r="E11" s="36"/>
      <c r="F11" s="66"/>
      <c r="G11" s="108"/>
    </row>
    <row r="12" spans="1:7" ht="35" customHeight="1">
      <c r="A12" s="22" t="s">
        <v>15</v>
      </c>
      <c r="B12" s="43">
        <f>B14-B10</f>
        <v>25390358.240000002</v>
      </c>
      <c r="C12" s="10" t="s">
        <v>3</v>
      </c>
      <c r="D12" s="100">
        <f>B12/B14*100</f>
        <v>29.762078386370938</v>
      </c>
      <c r="E12" s="41" t="s">
        <v>4</v>
      </c>
      <c r="F12" s="103">
        <f>B12-'2020'!B12</f>
        <v>781546.8300000057</v>
      </c>
      <c r="G12" s="109">
        <f>F12/'2020'!B12*100</f>
        <v>3.1758820732090194</v>
      </c>
    </row>
    <row r="13" spans="1:7" ht="35" customHeight="1">
      <c r="A13" s="38" t="s">
        <v>18</v>
      </c>
      <c r="B13" s="53"/>
      <c r="C13" s="36"/>
      <c r="D13" s="36"/>
      <c r="E13" s="36"/>
      <c r="F13" s="66"/>
      <c r="G13" s="108"/>
    </row>
    <row r="14" spans="1:7" ht="35" customHeight="1" thickBot="1">
      <c r="A14" s="25" t="s">
        <v>15</v>
      </c>
      <c r="B14" s="54">
        <v>85311106</v>
      </c>
      <c r="C14" s="46" t="s">
        <v>3</v>
      </c>
      <c r="D14" s="27" t="s">
        <v>4</v>
      </c>
      <c r="E14" s="27" t="s">
        <v>4</v>
      </c>
      <c r="F14" s="104">
        <f>B14-'2020'!B14</f>
        <v>952659</v>
      </c>
      <c r="G14" s="110">
        <f>F14/'2020'!B14*100</f>
        <v>1.1292988833708615</v>
      </c>
    </row>
    <row r="15" spans="1:8" ht="21" customHeight="1" thickTop="1">
      <c r="A15" s="48" t="s">
        <v>5</v>
      </c>
      <c r="H15" s="2"/>
    </row>
    <row r="16" spans="1:8" ht="16" customHeight="1">
      <c r="A16" s="49" t="s">
        <v>16</v>
      </c>
      <c r="H16" s="2"/>
    </row>
    <row r="17" spans="1:2" ht="16" customHeight="1">
      <c r="A17" s="47" t="s">
        <v>9</v>
      </c>
      <c r="B17" s="3"/>
    </row>
    <row r="18" ht="17">
      <c r="A18" s="47" t="s">
        <v>10</v>
      </c>
    </row>
    <row r="19" ht="12.75">
      <c r="A19" s="3"/>
    </row>
    <row r="20" ht="12.75">
      <c r="A20" s="3"/>
    </row>
  </sheetData>
  <sheetProtection algorithmName="SHA-512" hashValue="e9KCKxOf5cZhB578WPzdEkV2M1j9EyPVsp2W0AtKw5nEK7QEMFHfHvShsDdOJTETkHDi5QiQuivT2sKgZ6jH1Q==" saltValue="jMxrcAYL2+IT8kkGkMyL9A==" spinCount="100000" sheet="1" selectLockedCells="1"/>
  <mergeCells count="2">
    <mergeCell ref="B2:G2"/>
    <mergeCell ref="B4:G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D69D-C288-274B-9BCC-D1E6CA7919B9}">
  <dimension ref="A2:H20"/>
  <sheetViews>
    <sheetView zoomScale="80" zoomScaleNormal="80" workbookViewId="0" topLeftCell="A1">
      <selection activeCell="E20" sqref="E20"/>
    </sheetView>
  </sheetViews>
  <sheetFormatPr defaultColWidth="10.625" defaultRowHeight="12.75"/>
  <cols>
    <col min="1" max="1" width="85.875" style="122" customWidth="1"/>
    <col min="2" max="4" width="29.875" style="122" customWidth="1"/>
    <col min="5" max="5" width="31.625" style="122" bestFit="1" customWidth="1"/>
    <col min="6" max="7" width="28.625" style="122" bestFit="1" customWidth="1"/>
    <col min="8" max="8" width="13.125" style="122" customWidth="1"/>
    <col min="9" max="9" width="15.875" style="122" customWidth="1"/>
    <col min="10" max="16384" width="10.625" style="122" customWidth="1"/>
  </cols>
  <sheetData>
    <row r="1" ht="100" customHeight="1"/>
    <row r="2" spans="1:7" ht="50" customHeight="1">
      <c r="A2" s="169" t="s">
        <v>27</v>
      </c>
      <c r="B2" s="177">
        <v>2022</v>
      </c>
      <c r="C2" s="178"/>
      <c r="D2" s="178"/>
      <c r="E2" s="178"/>
      <c r="F2" s="178"/>
      <c r="G2" s="179"/>
    </row>
    <row r="3" spans="1:7" ht="35" customHeight="1">
      <c r="A3" s="168"/>
      <c r="B3" s="167" t="s">
        <v>23</v>
      </c>
      <c r="C3" s="164" t="s">
        <v>1</v>
      </c>
      <c r="D3" s="166" t="s">
        <v>39</v>
      </c>
      <c r="E3" s="165" t="s">
        <v>28</v>
      </c>
      <c r="F3" s="164" t="s">
        <v>26</v>
      </c>
      <c r="G3" s="164" t="s">
        <v>25</v>
      </c>
    </row>
    <row r="4" spans="1:7" ht="35" customHeight="1">
      <c r="A4" s="139" t="s">
        <v>6</v>
      </c>
      <c r="B4" s="180"/>
      <c r="C4" s="180"/>
      <c r="D4" s="180"/>
      <c r="E4" s="180"/>
      <c r="F4" s="180"/>
      <c r="G4" s="181"/>
    </row>
    <row r="5" spans="1:7" ht="35" customHeight="1">
      <c r="A5" s="162" t="s">
        <v>11</v>
      </c>
      <c r="B5" s="156">
        <v>14646256.99</v>
      </c>
      <c r="C5" s="163">
        <v>12219</v>
      </c>
      <c r="D5" s="160">
        <f>B5/B14*100</f>
        <v>16.881107639170256</v>
      </c>
      <c r="E5" s="153">
        <f>B5/B10*100</f>
        <v>22.69758104187183</v>
      </c>
      <c r="F5" s="152">
        <v>237833.62000000104</v>
      </c>
      <c r="G5" s="111">
        <v>1.65065679909988</v>
      </c>
    </row>
    <row r="6" spans="1:7" ht="35" customHeight="1">
      <c r="A6" s="162" t="s">
        <v>13</v>
      </c>
      <c r="B6" s="156">
        <v>15530113.5</v>
      </c>
      <c r="C6" s="161">
        <v>545</v>
      </c>
      <c r="D6" s="160">
        <f>B6/B14*100</f>
        <v>17.899830504205234</v>
      </c>
      <c r="E6" s="153">
        <f>B6/B10*100</f>
        <v>24.067310166439853</v>
      </c>
      <c r="F6" s="152">
        <v>1830588.6899999995</v>
      </c>
      <c r="G6" s="111">
        <v>13.362424721941865</v>
      </c>
    </row>
    <row r="7" spans="1:7" ht="35" customHeight="1">
      <c r="A7" s="145" t="s">
        <v>14</v>
      </c>
      <c r="B7" s="156">
        <v>13198112.18</v>
      </c>
      <c r="C7" s="159">
        <v>294</v>
      </c>
      <c r="D7" s="158">
        <f>B7/B14*100</f>
        <v>15.211992558681983</v>
      </c>
      <c r="E7" s="153">
        <f>B7/B10*100</f>
        <v>20.453363682598173</v>
      </c>
      <c r="F7" s="152">
        <v>609091.7899999991</v>
      </c>
      <c r="G7" s="111">
        <v>4.838277889229784</v>
      </c>
    </row>
    <row r="8" spans="1:7" ht="35" customHeight="1">
      <c r="A8" s="151" t="s">
        <v>12</v>
      </c>
      <c r="B8" s="156">
        <v>20087425.15</v>
      </c>
      <c r="C8" s="143">
        <v>284</v>
      </c>
      <c r="D8" s="157">
        <f>B8/B14*100</f>
        <v>23.152535585197707</v>
      </c>
      <c r="E8" s="153">
        <f>B8/B10*100</f>
        <v>31.129862092134392</v>
      </c>
      <c r="F8" s="152">
        <v>1543446.8999999985</v>
      </c>
      <c r="G8" s="111">
        <v>8.323170353157627</v>
      </c>
    </row>
    <row r="9" spans="1:7" ht="35" customHeight="1">
      <c r="A9" s="145" t="s">
        <v>7</v>
      </c>
      <c r="B9" s="156">
        <v>1065924.3</v>
      </c>
      <c r="C9" s="155" t="s">
        <v>19</v>
      </c>
      <c r="D9" s="154">
        <f>B9/B14*100</f>
        <v>1.2285721092967936</v>
      </c>
      <c r="E9" s="153">
        <f>B9/B10*100</f>
        <v>1.651883016955754</v>
      </c>
      <c r="F9" s="152">
        <v>386123.3600000001</v>
      </c>
      <c r="G9" s="111">
        <v>56.7994742696296</v>
      </c>
    </row>
    <row r="10" spans="1:7" ht="35" customHeight="1">
      <c r="A10" s="151" t="s">
        <v>24</v>
      </c>
      <c r="B10" s="144">
        <v>64527832.12</v>
      </c>
      <c r="C10" s="150">
        <v>13342</v>
      </c>
      <c r="D10" s="149">
        <f>B10/B14*100</f>
        <v>74.37403839655198</v>
      </c>
      <c r="E10" s="148" t="s">
        <v>4</v>
      </c>
      <c r="F10" s="147">
        <v>4607084.359999999</v>
      </c>
      <c r="G10" s="107">
        <v>7.688629618663489</v>
      </c>
    </row>
    <row r="11" spans="1:7" ht="35" customHeight="1">
      <c r="A11" s="139" t="s">
        <v>8</v>
      </c>
      <c r="B11" s="138"/>
      <c r="C11" s="137"/>
      <c r="D11" s="146"/>
      <c r="E11" s="137"/>
      <c r="F11" s="136"/>
      <c r="G11" s="135"/>
    </row>
    <row r="12" spans="1:7" ht="35" customHeight="1">
      <c r="A12" s="145" t="s">
        <v>15</v>
      </c>
      <c r="B12" s="144">
        <f>B14-B10</f>
        <v>22233400.04</v>
      </c>
      <c r="C12" s="143" t="s">
        <v>3</v>
      </c>
      <c r="D12" s="142">
        <f>B12/B14*100</f>
        <v>25.625961603448026</v>
      </c>
      <c r="E12" s="141" t="s">
        <v>4</v>
      </c>
      <c r="F12" s="140">
        <v>-3156958.200000003</v>
      </c>
      <c r="G12" s="109">
        <v>-12.433689080552346</v>
      </c>
    </row>
    <row r="13" spans="1:7" ht="35" customHeight="1">
      <c r="A13" s="139" t="s">
        <v>18</v>
      </c>
      <c r="B13" s="138"/>
      <c r="C13" s="137"/>
      <c r="D13" s="137"/>
      <c r="E13" s="137"/>
      <c r="F13" s="136"/>
      <c r="G13" s="135"/>
    </row>
    <row r="14" spans="1:7" ht="35" customHeight="1" thickBot="1">
      <c r="A14" s="134" t="s">
        <v>15</v>
      </c>
      <c r="B14" s="133">
        <v>86761232.16</v>
      </c>
      <c r="C14" s="132" t="s">
        <v>3</v>
      </c>
      <c r="D14" s="131" t="s">
        <v>4</v>
      </c>
      <c r="E14" s="131" t="s">
        <v>4</v>
      </c>
      <c r="F14" s="130">
        <v>1450126.1599999964</v>
      </c>
      <c r="G14" s="129">
        <v>1.6998093542474957</v>
      </c>
    </row>
    <row r="15" spans="1:8" ht="21" customHeight="1" thickTop="1">
      <c r="A15" s="128" t="s">
        <v>5</v>
      </c>
      <c r="H15" s="126"/>
    </row>
    <row r="16" spans="1:8" ht="16" customHeight="1">
      <c r="A16" s="127" t="s">
        <v>16</v>
      </c>
      <c r="H16" s="126"/>
    </row>
    <row r="17" spans="1:2" ht="16" customHeight="1">
      <c r="A17" s="125" t="s">
        <v>9</v>
      </c>
      <c r="B17" s="124"/>
    </row>
    <row r="18" spans="1:2" ht="17">
      <c r="A18" s="125" t="s">
        <v>10</v>
      </c>
      <c r="B18" s="123"/>
    </row>
    <row r="19" spans="1:2" ht="12.75">
      <c r="A19" s="124"/>
      <c r="B19" s="123"/>
    </row>
    <row r="20" spans="1:2" ht="12.75">
      <c r="A20" s="124"/>
      <c r="B20" s="123"/>
    </row>
  </sheetData>
  <sheetProtection algorithmName="SHA-512" hashValue="Dxg3sDwWviYLSraX1xw+XRUfeGiSRll5y+uxJ/8lnViTN+kSt+48g12zzEmzPwPGt2HBjjJaRhwOBypnfwvRtw==" saltValue="aaya8i/SHr6sE9eDft8NKg==" spinCount="100000" sheet="1" objects="1" scenarios="1" selectLockedCells="1"/>
  <mergeCells count="2">
    <mergeCell ref="B2:G2"/>
    <mergeCell ref="B4:G4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2B25-75A7-5440-8F5E-3D2A41BF5599}">
  <dimension ref="A1:S8"/>
  <sheetViews>
    <sheetView zoomScale="125" zoomScaleNormal="125" workbookViewId="0" topLeftCell="A1">
      <selection activeCell="A2" sqref="A2"/>
    </sheetView>
  </sheetViews>
  <sheetFormatPr defaultColWidth="11.00390625" defaultRowHeight="12.75"/>
  <cols>
    <col min="2" max="2" width="19.625" style="0" customWidth="1"/>
    <col min="3" max="3" width="22.50390625" style="0" customWidth="1"/>
    <col min="4" max="4" width="32.375" style="0" customWidth="1"/>
    <col min="5" max="5" width="19.00390625" style="0" customWidth="1"/>
    <col min="6" max="6" width="17.50390625" style="0" customWidth="1"/>
    <col min="7" max="7" width="17.375" style="0" customWidth="1"/>
    <col min="8" max="8" width="22.125" style="0" customWidth="1"/>
    <col min="9" max="9" width="16.875" style="0" bestFit="1" customWidth="1"/>
    <col min="12" max="15" width="16.875" style="0" bestFit="1" customWidth="1"/>
    <col min="16" max="16" width="15.625" style="0" bestFit="1" customWidth="1"/>
    <col min="17" max="17" width="16.875" style="0" bestFit="1" customWidth="1"/>
    <col min="18" max="18" width="22.625" style="0" customWidth="1"/>
    <col min="19" max="19" width="20.375" style="0" customWidth="1"/>
  </cols>
  <sheetData>
    <row r="1" spans="2:19" ht="68">
      <c r="B1" s="20" t="s">
        <v>44</v>
      </c>
      <c r="C1" s="20" t="s">
        <v>42</v>
      </c>
      <c r="D1" s="22" t="s">
        <v>41</v>
      </c>
      <c r="E1" s="21" t="s">
        <v>43</v>
      </c>
      <c r="F1" s="22" t="s">
        <v>7</v>
      </c>
      <c r="G1" s="21" t="s">
        <v>40</v>
      </c>
      <c r="H1" s="115" t="s">
        <v>30</v>
      </c>
      <c r="I1" s="116" t="s">
        <v>31</v>
      </c>
      <c r="K1" s="116" t="s">
        <v>32</v>
      </c>
      <c r="L1" s="120" t="b">
        <v>0</v>
      </c>
      <c r="M1" s="120" t="b">
        <v>0</v>
      </c>
      <c r="N1" s="120" t="b">
        <v>0</v>
      </c>
      <c r="O1" s="120" t="b">
        <v>0</v>
      </c>
      <c r="P1" s="120" t="b">
        <v>0</v>
      </c>
      <c r="Q1" s="120" t="b">
        <v>0</v>
      </c>
      <c r="R1" s="120" t="b">
        <v>0</v>
      </c>
      <c r="S1" s="120" t="b">
        <v>0</v>
      </c>
    </row>
    <row r="2" spans="1:19" ht="85">
      <c r="A2">
        <v>2017</v>
      </c>
      <c r="B2" s="112">
        <f>'2017'!B5</f>
        <v>13308673</v>
      </c>
      <c r="C2" s="112">
        <f>'2017'!B6</f>
        <v>8690344</v>
      </c>
      <c r="D2" s="112">
        <f>'2017'!B7</f>
        <v>7773477</v>
      </c>
      <c r="E2" s="112">
        <f>'2017'!B8</f>
        <v>12903213</v>
      </c>
      <c r="F2" s="112">
        <f>'2017'!B9</f>
        <v>462458</v>
      </c>
      <c r="G2" s="114">
        <f>'2017'!B10</f>
        <v>43138165</v>
      </c>
      <c r="H2" s="114">
        <f>'2017'!B12</f>
        <v>34271618</v>
      </c>
      <c r="I2" s="112">
        <f>'2017'!B14</f>
        <v>77409783</v>
      </c>
      <c r="K2" s="113" t="s">
        <v>33</v>
      </c>
      <c r="L2" s="20" t="s">
        <v>44</v>
      </c>
      <c r="M2" s="20" t="s">
        <v>42</v>
      </c>
      <c r="N2" s="22" t="s">
        <v>41</v>
      </c>
      <c r="O2" s="21" t="s">
        <v>43</v>
      </c>
      <c r="P2" s="22" t="s">
        <v>37</v>
      </c>
      <c r="Q2" s="21" t="s">
        <v>40</v>
      </c>
      <c r="R2" s="115" t="s">
        <v>34</v>
      </c>
      <c r="S2" s="116" t="s">
        <v>31</v>
      </c>
    </row>
    <row r="3" spans="1:19" ht="12.75">
      <c r="A3">
        <v>2018</v>
      </c>
      <c r="B3" s="112">
        <f>'2018'!B5</f>
        <v>11671606</v>
      </c>
      <c r="C3" s="112">
        <f>'2018'!B6</f>
        <v>8896515</v>
      </c>
      <c r="D3" s="112">
        <f>'2018'!B7</f>
        <v>8582751</v>
      </c>
      <c r="E3" s="112">
        <f>'2018'!B8</f>
        <v>14502160</v>
      </c>
      <c r="F3" s="112">
        <f>'2018'!B9</f>
        <v>1543693</v>
      </c>
      <c r="G3" s="114">
        <f>'2018'!B10</f>
        <v>45196725</v>
      </c>
      <c r="H3" s="114">
        <f>'2018'!B12</f>
        <v>35785560</v>
      </c>
      <c r="I3" s="112">
        <f>'2018'!B14</f>
        <v>80982285</v>
      </c>
      <c r="K3">
        <v>2017</v>
      </c>
      <c r="L3" s="112" t="e">
        <f>IF(L$1,B2,NA())</f>
        <v>#N/A</v>
      </c>
      <c r="M3" s="112" t="e">
        <f>IF(M$1,C2,NA())</f>
        <v>#N/A</v>
      </c>
      <c r="N3" s="112" t="e">
        <f aca="true" t="shared" si="0" ref="N3:S3">IF(N$1,D2,NA())</f>
        <v>#N/A</v>
      </c>
      <c r="O3" s="112" t="e">
        <f t="shared" si="0"/>
        <v>#N/A</v>
      </c>
      <c r="P3" s="112" t="e">
        <f t="shared" si="0"/>
        <v>#N/A</v>
      </c>
      <c r="Q3" s="112" t="e">
        <f t="shared" si="0"/>
        <v>#N/A</v>
      </c>
      <c r="R3" s="112" t="e">
        <f t="shared" si="0"/>
        <v>#N/A</v>
      </c>
      <c r="S3" s="112" t="e">
        <f t="shared" si="0"/>
        <v>#N/A</v>
      </c>
    </row>
    <row r="4" spans="1:19" ht="12.75">
      <c r="A4">
        <v>2019</v>
      </c>
      <c r="B4" s="112">
        <f>'2019'!B5</f>
        <v>12262674.18</v>
      </c>
      <c r="C4" s="112">
        <f>'2019'!B6</f>
        <v>9331626.05</v>
      </c>
      <c r="D4" s="112">
        <f>'2019'!B7</f>
        <v>9577867.05</v>
      </c>
      <c r="E4" s="112">
        <f>'2019'!B8</f>
        <v>16010810.36</v>
      </c>
      <c r="F4" s="112">
        <f>'2019'!B9</f>
        <v>2474078.73</v>
      </c>
      <c r="G4" s="114">
        <f>'2019'!B10</f>
        <v>49657056.37</v>
      </c>
      <c r="H4" s="114">
        <f>'2019'!B12</f>
        <v>34117169.63</v>
      </c>
      <c r="I4" s="112">
        <f>'2019'!B14</f>
        <v>83774226</v>
      </c>
      <c r="K4">
        <v>2018</v>
      </c>
      <c r="L4" s="112" t="e">
        <f>IF(L$1,B3,NA())</f>
        <v>#N/A</v>
      </c>
      <c r="M4" s="112" t="e">
        <f aca="true" t="shared" si="1" ref="M4:S8">IF(M$1,C3,NA())</f>
        <v>#N/A</v>
      </c>
      <c r="N4" s="112" t="e">
        <f t="shared" si="1"/>
        <v>#N/A</v>
      </c>
      <c r="O4" s="112" t="e">
        <f t="shared" si="1"/>
        <v>#N/A</v>
      </c>
      <c r="P4" s="112" t="e">
        <f t="shared" si="1"/>
        <v>#N/A</v>
      </c>
      <c r="Q4" s="112" t="e">
        <f t="shared" si="1"/>
        <v>#N/A</v>
      </c>
      <c r="R4" s="112" t="e">
        <f t="shared" si="1"/>
        <v>#N/A</v>
      </c>
      <c r="S4" s="112" t="e">
        <f t="shared" si="1"/>
        <v>#N/A</v>
      </c>
    </row>
    <row r="5" spans="1:19" ht="12.75">
      <c r="A5">
        <v>2020</v>
      </c>
      <c r="B5" s="112">
        <f>'2020'!B5</f>
        <v>14194280.31</v>
      </c>
      <c r="C5" s="112">
        <f>'2020'!B6</f>
        <v>14402143.87</v>
      </c>
      <c r="D5" s="112">
        <f>'2020'!B7</f>
        <v>11995233.48</v>
      </c>
      <c r="E5" s="112">
        <f>'2020'!B8</f>
        <v>17907759.94</v>
      </c>
      <c r="F5" s="112">
        <f>'2020'!B9</f>
        <v>1250217.99</v>
      </c>
      <c r="G5" s="114">
        <f>'2020'!B10</f>
        <v>59749635.59</v>
      </c>
      <c r="H5" s="114">
        <f>'2020'!B12</f>
        <v>24608811.409999996</v>
      </c>
      <c r="I5" s="112">
        <f>'2020'!B14</f>
        <v>84358447</v>
      </c>
      <c r="K5">
        <v>2019</v>
      </c>
      <c r="L5" s="112" t="e">
        <f aca="true" t="shared" si="2" ref="L5:L8">IF(L$1,B4,NA())</f>
        <v>#N/A</v>
      </c>
      <c r="M5" s="112" t="e">
        <f t="shared" si="1"/>
        <v>#N/A</v>
      </c>
      <c r="N5" s="112" t="e">
        <f t="shared" si="1"/>
        <v>#N/A</v>
      </c>
      <c r="O5" s="112" t="e">
        <f t="shared" si="1"/>
        <v>#N/A</v>
      </c>
      <c r="P5" s="112" t="e">
        <f t="shared" si="1"/>
        <v>#N/A</v>
      </c>
      <c r="Q5" s="112" t="e">
        <f t="shared" si="1"/>
        <v>#N/A</v>
      </c>
      <c r="R5" s="112" t="e">
        <f t="shared" si="1"/>
        <v>#N/A</v>
      </c>
      <c r="S5" s="112" t="e">
        <f t="shared" si="1"/>
        <v>#N/A</v>
      </c>
    </row>
    <row r="6" spans="1:19" ht="12.75">
      <c r="A6">
        <v>2021</v>
      </c>
      <c r="B6" s="112">
        <f>'2021'!B5</f>
        <v>14408423.37</v>
      </c>
      <c r="C6" s="112">
        <f>'2021'!B6</f>
        <v>13699524.81</v>
      </c>
      <c r="D6" s="112">
        <f>'2021'!B7</f>
        <v>12589020.39</v>
      </c>
      <c r="E6" s="112">
        <f>'2021'!B8</f>
        <v>18543978.25</v>
      </c>
      <c r="F6" s="112">
        <f>'2021'!B9</f>
        <v>679800.94</v>
      </c>
      <c r="G6" s="114">
        <f>'2021'!B10</f>
        <v>59920747.76</v>
      </c>
      <c r="H6" s="114">
        <f>'2021'!B12</f>
        <v>25390358.240000002</v>
      </c>
      <c r="I6" s="112">
        <f>'2021'!B14</f>
        <v>85311106</v>
      </c>
      <c r="K6">
        <v>2020</v>
      </c>
      <c r="L6" s="112" t="e">
        <f t="shared" si="2"/>
        <v>#N/A</v>
      </c>
      <c r="M6" s="112" t="e">
        <f t="shared" si="1"/>
        <v>#N/A</v>
      </c>
      <c r="N6" s="112" t="e">
        <f t="shared" si="1"/>
        <v>#N/A</v>
      </c>
      <c r="O6" s="112" t="e">
        <f t="shared" si="1"/>
        <v>#N/A</v>
      </c>
      <c r="P6" s="112" t="e">
        <f t="shared" si="1"/>
        <v>#N/A</v>
      </c>
      <c r="Q6" s="112" t="e">
        <f t="shared" si="1"/>
        <v>#N/A</v>
      </c>
      <c r="R6" s="112" t="e">
        <f t="shared" si="1"/>
        <v>#N/A</v>
      </c>
      <c r="S6" s="112" t="e">
        <f t="shared" si="1"/>
        <v>#N/A</v>
      </c>
    </row>
    <row r="7" spans="1:19" ht="12.75">
      <c r="A7">
        <v>2022</v>
      </c>
      <c r="B7" s="112">
        <f>'2022'!B5</f>
        <v>14646256.99</v>
      </c>
      <c r="C7" s="112">
        <f>'2022'!B6</f>
        <v>15530113.5</v>
      </c>
      <c r="D7" s="112">
        <f>'2022'!B7</f>
        <v>13198112.18</v>
      </c>
      <c r="E7" s="112">
        <f>'2022'!B8</f>
        <v>20087425.15</v>
      </c>
      <c r="F7" s="112">
        <f>'2022'!B9</f>
        <v>1065924.3</v>
      </c>
      <c r="G7" s="114">
        <f>'2022'!B10</f>
        <v>64527832.12</v>
      </c>
      <c r="H7" s="114">
        <f>'2022'!B12</f>
        <v>22233400.04</v>
      </c>
      <c r="I7" s="112">
        <f>'2022'!B14</f>
        <v>86761232.16</v>
      </c>
      <c r="K7">
        <v>2021</v>
      </c>
      <c r="L7" s="112" t="e">
        <f t="shared" si="2"/>
        <v>#N/A</v>
      </c>
      <c r="M7" s="112" t="e">
        <f t="shared" si="1"/>
        <v>#N/A</v>
      </c>
      <c r="N7" s="112" t="e">
        <f t="shared" si="1"/>
        <v>#N/A</v>
      </c>
      <c r="O7" s="112" t="e">
        <f t="shared" si="1"/>
        <v>#N/A</v>
      </c>
      <c r="P7" s="112" t="e">
        <f t="shared" si="1"/>
        <v>#N/A</v>
      </c>
      <c r="Q7" s="112" t="e">
        <f t="shared" si="1"/>
        <v>#N/A</v>
      </c>
      <c r="R7" s="112" t="e">
        <f t="shared" si="1"/>
        <v>#N/A</v>
      </c>
      <c r="S7" s="112" t="e">
        <f t="shared" si="1"/>
        <v>#N/A</v>
      </c>
    </row>
    <row r="8" spans="5:19" ht="12.75">
      <c r="E8" s="112"/>
      <c r="I8" s="112"/>
      <c r="K8">
        <v>2022</v>
      </c>
      <c r="L8" s="112" t="e">
        <f t="shared" si="2"/>
        <v>#N/A</v>
      </c>
      <c r="M8" s="112" t="e">
        <f t="shared" si="1"/>
        <v>#N/A</v>
      </c>
      <c r="N8" s="112" t="e">
        <f t="shared" si="1"/>
        <v>#N/A</v>
      </c>
      <c r="O8" s="112" t="e">
        <f t="shared" si="1"/>
        <v>#N/A</v>
      </c>
      <c r="P8" s="112" t="e">
        <f t="shared" si="1"/>
        <v>#N/A</v>
      </c>
      <c r="Q8" s="112" t="e">
        <f t="shared" si="1"/>
        <v>#N/A</v>
      </c>
      <c r="R8" s="112" t="e">
        <f t="shared" si="1"/>
        <v>#N/A</v>
      </c>
      <c r="S8" s="112" t="e">
        <f t="shared" si="1"/>
        <v>#N/A</v>
      </c>
    </row>
  </sheetData>
  <sheetProtection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Hundertmark</dc:creator>
  <cp:keywords/>
  <dc:description/>
  <cp:lastModifiedBy>David Brinkmann</cp:lastModifiedBy>
  <cp:lastPrinted>2020-05-06T13:34:43Z</cp:lastPrinted>
  <dcterms:created xsi:type="dcterms:W3CDTF">2009-08-26T07:55:43Z</dcterms:created>
  <dcterms:modified xsi:type="dcterms:W3CDTF">2024-01-08T13:08:24Z</dcterms:modified>
  <cp:category/>
  <cp:version/>
  <cp:contentType/>
  <cp:contentStatus/>
</cp:coreProperties>
</file>